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Default Extension="png" ContentType="image/png"/>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5175" yWindow="1605" windowWidth="15480" windowHeight="11640" tabRatio="659" firstSheet="37" activeTab="43"/>
  </bookViews>
  <sheets>
    <sheet name="Date identificare" sheetId="2" r:id="rId1"/>
    <sheet name="Punctaj total" sheetId="56" r:id="rId2"/>
    <sheet name="Competente" sheetId="36" r:id="rId3"/>
    <sheet name="1 Articole reviste ISI" sheetId="39" r:id="rId4"/>
    <sheet name="2 Lucrari ISI Proc" sheetId="52" r:id="rId5"/>
    <sheet name="3 Articole reviste BDI" sheetId="54" r:id="rId6"/>
    <sheet name="4 Lucrari volume BDI" sheetId="38" r:id="rId7"/>
    <sheet name="5 Articole reviste internationa" sheetId="40" r:id="rId8"/>
    <sheet name="6 Conferinte internationale rec" sheetId="16" r:id="rId9"/>
    <sheet name="7A Carti ed. strainatate" sheetId="41" r:id="rId10"/>
    <sheet name="7B Carti ed. în țară" sheetId="55" r:id="rId11"/>
    <sheet name="8 Brevete de invenție" sheetId="1" r:id="rId12"/>
    <sheet name="9 Proiecte internationale" sheetId="43" r:id="rId13"/>
    <sheet name="10 Proiecte nationale" sheetId="58" r:id="rId14"/>
    <sheet name="11 Proiecte FS" sheetId="60" r:id="rId15"/>
    <sheet name="12 Contracte terti" sheetId="45" r:id="rId16"/>
    <sheet name="13 Produse tehnologii" sheetId="47" r:id="rId17"/>
    <sheet name="14 Organizare conferinte" sheetId="42" r:id="rId18"/>
    <sheet name="15A Colective reviste ISI" sheetId="27" r:id="rId19"/>
    <sheet name="15B Colective reviste BDI" sheetId="61" r:id="rId20"/>
    <sheet name="16A Recenzor reviste ISI" sheetId="62" r:id="rId21"/>
    <sheet name="16B Recenzor reviste BDI" sheetId="63" r:id="rId22"/>
    <sheet name="17A Comitete conferinte ISI" sheetId="48" r:id="rId23"/>
    <sheet name="17B Comitete conferinte BDI" sheetId="67" r:id="rId24"/>
    <sheet name="18A Recenzor conferinte ISI" sheetId="66" r:id="rId25"/>
    <sheet name="18B Recenzor conferinte BDI" sheetId="70" r:id="rId26"/>
    <sheet name="19 Recenzor edituri" sheetId="65" r:id="rId27"/>
    <sheet name="20A Lucrari inv conf ISI" sheetId="69" r:id="rId28"/>
    <sheet name="20B Lucrari inv conf BDI" sheetId="68" r:id="rId29"/>
    <sheet name="21 Profesor invitat" sheetId="29" r:id="rId30"/>
    <sheet name="22A Pres cond organiz" sheetId="73" r:id="rId31"/>
    <sheet name="22B Poz cond organiz" sheetId="72" r:id="rId32"/>
    <sheet name="23 Citari" sheetId="35" r:id="rId33"/>
    <sheet name="24A Membru Acad Rom" sheetId="77" r:id="rId34"/>
    <sheet name="24B Membru acad rec" sheetId="76" r:id="rId35"/>
    <sheet name="25 Doctor Honoris Causa" sheetId="71" r:id="rId36"/>
    <sheet name="26 Profesor onorific" sheetId="75" r:id="rId37"/>
    <sheet name="27A Doctoranzi in stagiu" sheetId="79" r:id="rId38"/>
    <sheet name="27B Teze sustinute" sheetId="84" r:id="rId39"/>
    <sheet name="27C Recenzor com doct" sheetId="83" r:id="rId40"/>
    <sheet name="28A Premii internationale" sheetId="74" r:id="rId41"/>
    <sheet name="28B Best Paper Award" sheetId="80" r:id="rId42"/>
    <sheet name="29A Premii ale Academiei Romane" sheetId="82" r:id="rId43"/>
    <sheet name="29B Premii nationale" sheetId="81" r:id="rId44"/>
  </sheets>
  <definedNames>
    <definedName name="_xlnm.Print_Area" localSheetId="3">'1 Articole reviste ISI'!$A$3:$L$29</definedName>
    <definedName name="_xlnm.Print_Area" localSheetId="13">'10 Proiecte nationale'!$A$3:$N$22</definedName>
    <definedName name="_xlnm.Print_Area" localSheetId="14">'11 Proiecte FS'!$A$3:$P$14</definedName>
    <definedName name="_xlnm.Print_Area" localSheetId="15">'12 Contracte terti'!$A$3:$K$9</definedName>
    <definedName name="_xlnm.Print_Area" localSheetId="17">'14 Organizare conferinte'!$A$3:$J$11</definedName>
    <definedName name="_xlnm.Print_Area" localSheetId="18">'15A Colective reviste ISI'!$A$3:$H$16</definedName>
    <definedName name="_xlnm.Print_Area" localSheetId="19">'15B Colective reviste BDI'!$A$3:$H$28</definedName>
    <definedName name="_xlnm.Print_Area" localSheetId="20">'16A Recenzor reviste ISI'!$A$3:$H$77</definedName>
    <definedName name="_xlnm.Print_Area" localSheetId="21">'16B Recenzor reviste BDI'!$A$3:$H$26</definedName>
    <definedName name="_xlnm.Print_Area" localSheetId="22">'17A Comitete conferinte ISI'!$A$3:$J$17</definedName>
    <definedName name="_xlnm.Print_Area" localSheetId="23">'17B Comitete conferinte BDI'!$A$3:$J$46</definedName>
    <definedName name="_xlnm.Print_Area" localSheetId="24">'18A Recenzor conferinte ISI'!$A$3:$J$27</definedName>
    <definedName name="_xlnm.Print_Area" localSheetId="25">'18B Recenzor conferinte BDI'!$A$3:$J$44</definedName>
    <definedName name="_xlnm.Print_Area" localSheetId="26">'19 Recenzor edituri'!$A$3:$J$8</definedName>
    <definedName name="_xlnm.Print_Area" localSheetId="4">'2 Lucrari ISI Proc'!$A$3:$K$87</definedName>
    <definedName name="_xlnm.Print_Area" localSheetId="27">'20A Lucrari inv conf ISI'!$A$3:$J$8</definedName>
    <definedName name="_xlnm.Print_Area" localSheetId="28">'20B Lucrari inv conf BDI'!$A$3:$J$8</definedName>
    <definedName name="_xlnm.Print_Area" localSheetId="29">'21 Profesor invitat'!$A$3:$G$8</definedName>
    <definedName name="_xlnm.Print_Area" localSheetId="30">'22A Pres cond organiz'!$A$3:$H$8</definedName>
    <definedName name="_xlnm.Print_Area" localSheetId="31">'22B Poz cond organiz'!$A$3:$H$27</definedName>
    <definedName name="_xlnm.Print_Area" localSheetId="32">'23 Citari'!$A$3:$K$367</definedName>
    <definedName name="_xlnm.Print_Area" localSheetId="33">'24A Membru Acad Rom'!$A$3:$G$8</definedName>
    <definedName name="_xlnm.Print_Area" localSheetId="34">'24B Membru acad rec'!$A$3:$G$8</definedName>
    <definedName name="_xlnm.Print_Area" localSheetId="35">'25 Doctor Honoris Causa'!$A$3:$F$8</definedName>
    <definedName name="_xlnm.Print_Area" localSheetId="36">'26 Profesor onorific'!$A$3:$F$8</definedName>
    <definedName name="_xlnm.Print_Area" localSheetId="37">'27A Doctoranzi in stagiu'!$A$3:$H$29</definedName>
    <definedName name="_xlnm.Print_Area" localSheetId="38">'27B Teze sustinute'!$A$3:$G$15</definedName>
    <definedName name="_xlnm.Print_Area" localSheetId="39">'27C Recenzor com doct'!$A$3:$I$11</definedName>
    <definedName name="_xlnm.Print_Area" localSheetId="40">'28A Premii internationale'!$A$3:$G$8</definedName>
    <definedName name="_xlnm.Print_Area" localSheetId="41">'28B Best Paper Award'!$A$3:$G$8</definedName>
    <definedName name="_xlnm.Print_Area" localSheetId="42">'29A Premii ale Academiei Romane'!$A$3:$G$8</definedName>
    <definedName name="_xlnm.Print_Area" localSheetId="43">'29B Premii nationale'!$A$3:$G$13</definedName>
    <definedName name="_xlnm.Print_Area" localSheetId="5">'3 Articole reviste BDI'!$A$3:$M$23</definedName>
    <definedName name="_xlnm.Print_Area" localSheetId="6">'4 Lucrari volume BDI'!$A$3:$M$57</definedName>
    <definedName name="_xlnm.Print_Area" localSheetId="7">'5 Articole reviste internationa'!$A$3:$L$24</definedName>
    <definedName name="_xlnm.Print_Area" localSheetId="8">'6 Conferinte internationale rec'!$A$3:$L$45</definedName>
    <definedName name="_xlnm.Print_Area" localSheetId="9">'7A Carti ed. strainatate'!$A$3:$K$13</definedName>
    <definedName name="_xlnm.Print_Area" localSheetId="10">'7B Carti ed. în țară'!$A$3:$L$16</definedName>
    <definedName name="_xlnm.Print_Area" localSheetId="11">'8 Brevete de invenție'!$C$4:$N$7</definedName>
    <definedName name="_xlnm.Print_Area" localSheetId="12">'9 Proiecte internationale'!$A$3:$N$10</definedName>
    <definedName name="_xlnm.Print_Area" localSheetId="1">'Punctaj total'!$B$1:$E$56</definedName>
    <definedName name="_xlnm.Print_Titles" localSheetId="3">'1 Articole reviste ISI'!$3:$7</definedName>
    <definedName name="_xlnm.Print_Titles" localSheetId="13">'10 Proiecte nationale'!$3:$8</definedName>
    <definedName name="_xlnm.Print_Titles" localSheetId="14">'11 Proiecte FS'!$3:$8</definedName>
    <definedName name="_xlnm.Print_Titles" localSheetId="19">'15B Colective reviste BDI'!$3:$7</definedName>
    <definedName name="_xlnm.Print_Titles" localSheetId="20">'16A Recenzor reviste ISI'!$3:$7</definedName>
    <definedName name="_xlnm.Print_Titles" localSheetId="21">'16B Recenzor reviste BDI'!$3:$7</definedName>
    <definedName name="_xlnm.Print_Titles" localSheetId="22">'17A Comitete conferinte ISI'!$3:$7</definedName>
    <definedName name="_xlnm.Print_Titles" localSheetId="23">'17B Comitete conferinte BDI'!$3:$7</definedName>
    <definedName name="_xlnm.Print_Titles" localSheetId="24">'18A Recenzor conferinte ISI'!$3:$7</definedName>
    <definedName name="_xlnm.Print_Titles" localSheetId="25">'18B Recenzor conferinte BDI'!$3:$7</definedName>
    <definedName name="_xlnm.Print_Titles" localSheetId="4">'2 Lucrari ISI Proc'!$3:$7</definedName>
    <definedName name="_xlnm.Print_Titles" localSheetId="31">'22B Poz cond organiz'!$3:$7</definedName>
    <definedName name="_xlnm.Print_Titles" localSheetId="32">'23 Citari'!$3:$7</definedName>
    <definedName name="_xlnm.Print_Titles" localSheetId="37">'27A Doctoranzi in stagiu'!$3:$7</definedName>
    <definedName name="_xlnm.Print_Titles" localSheetId="43">'29B Premii nationale'!$3:$7</definedName>
    <definedName name="_xlnm.Print_Titles" localSheetId="5">'3 Articole reviste BDI'!$3:$7</definedName>
    <definedName name="_xlnm.Print_Titles" localSheetId="6">'4 Lucrari volume BDI'!$3:$7</definedName>
    <definedName name="_xlnm.Print_Titles" localSheetId="7">'5 Articole reviste internationa'!$3:$7</definedName>
    <definedName name="_xlnm.Print_Titles" localSheetId="8">'6 Conferinte internationale rec'!$3:$7</definedName>
    <definedName name="_xlnm.Print_Titles" localSheetId="1">'Punctaj total'!$11:$11</definedName>
  </definedNames>
  <calcPr calcId="125725"/>
  <fileRecoveryPr repairLoad="1"/>
</workbook>
</file>

<file path=xl/calcChain.xml><?xml version="1.0" encoding="utf-8"?>
<calcChain xmlns="http://schemas.openxmlformats.org/spreadsheetml/2006/main">
  <c r="D13" i="2"/>
  <c r="D12"/>
  <c r="G15" i="84"/>
  <c r="G14"/>
  <c r="G13"/>
  <c r="G12"/>
  <c r="G11"/>
  <c r="H29" i="79"/>
  <c r="H28"/>
  <c r="H27"/>
  <c r="H26"/>
  <c r="H25"/>
  <c r="H24"/>
  <c r="H23"/>
  <c r="H22"/>
  <c r="H21"/>
  <c r="H20"/>
  <c r="H19"/>
  <c r="K367" i="35"/>
  <c r="K366"/>
  <c r="K365"/>
  <c r="K364"/>
  <c r="K363"/>
  <c r="K362"/>
  <c r="K361"/>
  <c r="K360"/>
  <c r="K359"/>
  <c r="K358"/>
  <c r="K357"/>
  <c r="K356"/>
  <c r="K355"/>
  <c r="K354"/>
  <c r="K353"/>
  <c r="K352"/>
  <c r="K351"/>
  <c r="K350"/>
  <c r="K349"/>
  <c r="K348"/>
  <c r="K347"/>
  <c r="K346"/>
  <c r="K345"/>
  <c r="K344"/>
  <c r="K343"/>
  <c r="K342"/>
  <c r="K341"/>
  <c r="K340"/>
  <c r="K339"/>
  <c r="K338"/>
  <c r="K337"/>
  <c r="K336"/>
  <c r="K335"/>
  <c r="K334"/>
  <c r="K333"/>
  <c r="K332"/>
  <c r="K331"/>
  <c r="K330"/>
  <c r="K329"/>
  <c r="K328"/>
  <c r="K327"/>
  <c r="K326"/>
  <c r="K325"/>
  <c r="K324"/>
  <c r="K323"/>
  <c r="K322"/>
  <c r="K321"/>
  <c r="K320"/>
  <c r="K319"/>
  <c r="K318"/>
  <c r="K317"/>
  <c r="K316"/>
  <c r="K315"/>
  <c r="K314"/>
  <c r="K313"/>
  <c r="K312"/>
  <c r="K311"/>
  <c r="K310"/>
  <c r="K309"/>
  <c r="K308"/>
  <c r="K307"/>
  <c r="K306"/>
  <c r="K305"/>
  <c r="K304"/>
  <c r="K303"/>
  <c r="K302"/>
  <c r="K301"/>
  <c r="K300"/>
  <c r="K299"/>
  <c r="K298"/>
  <c r="K297"/>
  <c r="K296"/>
  <c r="K295"/>
  <c r="K294"/>
  <c r="K293"/>
  <c r="K292"/>
  <c r="K291"/>
  <c r="K290"/>
  <c r="K289"/>
  <c r="K288"/>
  <c r="K287"/>
  <c r="K286"/>
  <c r="K285"/>
  <c r="K284"/>
  <c r="K283"/>
  <c r="K282"/>
  <c r="K281"/>
  <c r="K280"/>
  <c r="K279"/>
  <c r="K278"/>
  <c r="K277"/>
  <c r="K276"/>
  <c r="K275"/>
  <c r="K274"/>
  <c r="K273"/>
  <c r="K272"/>
  <c r="K271"/>
  <c r="K270"/>
  <c r="K269"/>
  <c r="K268"/>
  <c r="K267"/>
  <c r="K266"/>
  <c r="K265"/>
  <c r="K264"/>
  <c r="K263"/>
  <c r="K262"/>
  <c r="K261"/>
  <c r="K260"/>
  <c r="K259"/>
  <c r="K258"/>
  <c r="K257"/>
  <c r="K256"/>
  <c r="K255"/>
  <c r="K254"/>
  <c r="K253"/>
  <c r="K252"/>
  <c r="K251"/>
  <c r="K250"/>
  <c r="K249"/>
  <c r="K248"/>
  <c r="K247"/>
  <c r="K246"/>
  <c r="K245"/>
  <c r="K244"/>
  <c r="K243"/>
  <c r="K242"/>
  <c r="K241"/>
  <c r="K240"/>
  <c r="K239"/>
  <c r="K238"/>
  <c r="K237"/>
  <c r="K236"/>
  <c r="K235"/>
  <c r="K234"/>
  <c r="K233"/>
  <c r="K232"/>
  <c r="K231"/>
  <c r="K230"/>
  <c r="K229"/>
  <c r="K228"/>
  <c r="K227"/>
  <c r="K226"/>
  <c r="K225"/>
  <c r="K224"/>
  <c r="K223"/>
  <c r="K222"/>
  <c r="K221"/>
  <c r="K220"/>
  <c r="K219"/>
  <c r="K218"/>
  <c r="K217"/>
  <c r="K216"/>
  <c r="K215"/>
  <c r="K214"/>
  <c r="K213"/>
  <c r="K212"/>
  <c r="K211"/>
  <c r="K210"/>
  <c r="K209"/>
  <c r="K208"/>
  <c r="K207"/>
  <c r="K206"/>
  <c r="K205"/>
  <c r="K204"/>
  <c r="K203"/>
  <c r="K202"/>
  <c r="K201"/>
  <c r="K200"/>
  <c r="K199"/>
  <c r="K198"/>
  <c r="K197"/>
  <c r="K196"/>
  <c r="K195"/>
  <c r="K194"/>
  <c r="K193"/>
  <c r="K192"/>
  <c r="K191"/>
  <c r="K190"/>
  <c r="K189"/>
  <c r="K188"/>
  <c r="K187"/>
  <c r="K186"/>
  <c r="K185"/>
  <c r="K184"/>
  <c r="K183"/>
  <c r="K182"/>
  <c r="K181"/>
  <c r="K180"/>
  <c r="K179"/>
  <c r="K178"/>
  <c r="K177"/>
  <c r="K176"/>
  <c r="K175"/>
  <c r="K174"/>
  <c r="K173"/>
  <c r="K172"/>
  <c r="K171"/>
  <c r="K170"/>
  <c r="K169"/>
  <c r="K168"/>
  <c r="K167"/>
  <c r="K166"/>
  <c r="K165"/>
  <c r="K164"/>
  <c r="K163"/>
  <c r="K162"/>
  <c r="K161"/>
  <c r="K160"/>
  <c r="K159"/>
  <c r="K158"/>
  <c r="K157"/>
  <c r="K156"/>
  <c r="K155"/>
  <c r="K154"/>
  <c r="K153"/>
  <c r="K152"/>
  <c r="K151"/>
  <c r="K150"/>
  <c r="K149"/>
  <c r="K148"/>
  <c r="K147"/>
  <c r="J44" i="70"/>
  <c r="J43"/>
  <c r="J42"/>
  <c r="J41"/>
  <c r="J40"/>
  <c r="J39"/>
  <c r="J27" i="66"/>
  <c r="J26"/>
  <c r="J25"/>
  <c r="J24"/>
  <c r="J23"/>
  <c r="J22"/>
  <c r="J21"/>
  <c r="J20"/>
  <c r="J19"/>
  <c r="J18"/>
  <c r="J17"/>
  <c r="J16"/>
  <c r="J15"/>
  <c r="J14"/>
  <c r="J13"/>
  <c r="J12"/>
  <c r="J46" i="67"/>
  <c r="J45"/>
  <c r="J44"/>
  <c r="J43"/>
  <c r="J42"/>
  <c r="A9" i="48"/>
  <c r="A10" s="1"/>
  <c r="A11" s="1"/>
  <c r="A12" s="1"/>
  <c r="A13" s="1"/>
  <c r="A14" s="1"/>
  <c r="A15" s="1"/>
  <c r="A16" s="1"/>
  <c r="A17" s="1"/>
  <c r="J17"/>
  <c r="J16"/>
  <c r="J15"/>
  <c r="J14"/>
  <c r="J13"/>
  <c r="A9" i="63"/>
  <c r="A10" s="1"/>
  <c r="A11" s="1"/>
  <c r="A12" s="1"/>
  <c r="A13" s="1"/>
  <c r="A14" s="1"/>
  <c r="A15" s="1"/>
  <c r="A16" s="1"/>
  <c r="A17" s="1"/>
  <c r="A18" s="1"/>
  <c r="A19" s="1"/>
  <c r="A20" s="1"/>
  <c r="A21" s="1"/>
  <c r="A22" s="1"/>
  <c r="A23" s="1"/>
  <c r="A24" s="1"/>
  <c r="A25" s="1"/>
  <c r="A26" s="1"/>
  <c r="H26"/>
  <c r="H25"/>
  <c r="H77" i="62"/>
  <c r="H76"/>
  <c r="H75"/>
  <c r="H74"/>
  <c r="H73"/>
  <c r="H72"/>
  <c r="H71"/>
  <c r="H70"/>
  <c r="H69"/>
  <c r="H68"/>
  <c r="H67"/>
  <c r="H66"/>
  <c r="H65"/>
  <c r="H64"/>
  <c r="H63"/>
  <c r="H62"/>
  <c r="H61"/>
  <c r="H60"/>
  <c r="H59"/>
  <c r="H58"/>
  <c r="H57"/>
  <c r="H56"/>
  <c r="H55"/>
  <c r="H54"/>
  <c r="H53"/>
  <c r="H52"/>
  <c r="H51"/>
  <c r="H50"/>
  <c r="H49"/>
  <c r="P14" i="60"/>
  <c r="P13"/>
  <c r="P12"/>
  <c r="P11"/>
  <c r="P10"/>
  <c r="P9"/>
  <c r="A9"/>
  <c r="A10" s="1"/>
  <c r="A11" s="1"/>
  <c r="A12" s="1"/>
  <c r="A13" s="1"/>
  <c r="A14" s="1"/>
  <c r="N22" i="58"/>
  <c r="N21"/>
  <c r="N20"/>
  <c r="N19"/>
  <c r="N18"/>
  <c r="N17"/>
  <c r="N10" i="43"/>
  <c r="N9"/>
  <c r="L16" i="55"/>
  <c r="L15"/>
  <c r="L14"/>
  <c r="L13"/>
  <c r="L45" i="16"/>
  <c r="L44"/>
  <c r="J43"/>
  <c r="L43" s="1"/>
  <c r="J42"/>
  <c r="L42" s="1"/>
  <c r="J41"/>
  <c r="L41" s="1"/>
  <c r="A9" i="40"/>
  <c r="A10" s="1"/>
  <c r="A11" s="1"/>
  <c r="A12" s="1"/>
  <c r="A13" s="1"/>
  <c r="A14" s="1"/>
  <c r="A15" s="1"/>
  <c r="A16" s="1"/>
  <c r="A17" s="1"/>
  <c r="A18" s="1"/>
  <c r="A19" s="1"/>
  <c r="A20" s="1"/>
  <c r="A21" s="1"/>
  <c r="A22" s="1"/>
  <c r="A23" s="1"/>
  <c r="A24" s="1"/>
  <c r="J24"/>
  <c r="L24" s="1"/>
  <c r="L40" i="16"/>
  <c r="K57" i="38"/>
  <c r="M57"/>
  <c r="A9"/>
  <c r="A10"/>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I87" i="52"/>
  <c r="K87" s="1"/>
  <c r="I86"/>
  <c r="K86"/>
  <c r="K56" i="38"/>
  <c r="M56" s="1"/>
  <c r="K55"/>
  <c r="M55" s="1"/>
  <c r="K54"/>
  <c r="M54" s="1"/>
  <c r="K53"/>
  <c r="M53" s="1"/>
  <c r="K52"/>
  <c r="K51"/>
  <c r="M51" s="1"/>
  <c r="K50"/>
  <c r="K49"/>
  <c r="M49" s="1"/>
  <c r="K48"/>
  <c r="K47"/>
  <c r="M47" s="1"/>
  <c r="K46"/>
  <c r="M52"/>
  <c r="M50"/>
  <c r="M48"/>
  <c r="M46"/>
  <c r="K45"/>
  <c r="M45"/>
  <c r="K44"/>
  <c r="M44"/>
  <c r="K43"/>
  <c r="M43"/>
  <c r="K42"/>
  <c r="M42"/>
  <c r="K41"/>
  <c r="M41"/>
  <c r="K40"/>
  <c r="M40"/>
  <c r="K39"/>
  <c r="M39"/>
  <c r="K38"/>
  <c r="M38"/>
  <c r="M23" i="54"/>
  <c r="K22"/>
  <c r="M22" s="1"/>
  <c r="K21"/>
  <c r="M21" s="1"/>
  <c r="K20"/>
  <c r="M20" s="1"/>
  <c r="K19"/>
  <c r="M19" s="1"/>
  <c r="I84" i="52"/>
  <c r="K84" s="1"/>
  <c r="I85"/>
  <c r="I83"/>
  <c r="I82"/>
  <c r="I81"/>
  <c r="I80"/>
  <c r="I79"/>
  <c r="K85"/>
  <c r="K83"/>
  <c r="K82"/>
  <c r="K81"/>
  <c r="K80"/>
  <c r="K79"/>
  <c r="I78"/>
  <c r="K78" s="1"/>
  <c r="I77"/>
  <c r="K77" s="1"/>
  <c r="I76"/>
  <c r="K76" s="1"/>
  <c r="I75"/>
  <c r="K75" s="1"/>
  <c r="I74"/>
  <c r="K74" s="1"/>
  <c r="I73"/>
  <c r="K73" s="1"/>
  <c r="I72"/>
  <c r="K72" s="1"/>
  <c r="I71"/>
  <c r="K71" s="1"/>
  <c r="I70"/>
  <c r="K70" s="1"/>
  <c r="I69"/>
  <c r="K69" s="1"/>
  <c r="I68"/>
  <c r="K68" s="1"/>
  <c r="I67"/>
  <c r="K67" s="1"/>
  <c r="I66"/>
  <c r="K66" s="1"/>
  <c r="I65"/>
  <c r="K65" s="1"/>
  <c r="I64"/>
  <c r="K64" s="1"/>
  <c r="J29" i="39"/>
  <c r="L29"/>
  <c r="J28"/>
  <c r="L28" s="1"/>
  <c r="J27"/>
  <c r="L27" s="1"/>
  <c r="J26"/>
  <c r="L26" s="1"/>
  <c r="J25"/>
  <c r="L25" s="1"/>
  <c r="J24"/>
  <c r="L24" s="1"/>
  <c r="J23"/>
  <c r="L23" s="1"/>
  <c r="J22"/>
  <c r="L22" s="1"/>
  <c r="J21"/>
  <c r="L21" s="1"/>
  <c r="J20"/>
  <c r="L20" s="1"/>
  <c r="L39" i="16"/>
  <c r="L38"/>
  <c r="J37"/>
  <c r="L37" s="1"/>
  <c r="J23" i="40"/>
  <c r="L23" s="1"/>
  <c r="M37" i="38"/>
  <c r="M36"/>
  <c r="K35"/>
  <c r="M35" s="1"/>
  <c r="K34"/>
  <c r="M34" s="1"/>
  <c r="K33"/>
  <c r="M33" s="1"/>
  <c r="K32"/>
  <c r="M32" s="1"/>
  <c r="K31"/>
  <c r="M31" s="1"/>
  <c r="K30"/>
  <c r="M30" s="1"/>
  <c r="K29"/>
  <c r="M29" s="1"/>
  <c r="K28"/>
  <c r="M28" s="1"/>
  <c r="K27"/>
  <c r="M27" s="1"/>
  <c r="M15" i="54"/>
  <c r="K16"/>
  <c r="M16"/>
  <c r="M17"/>
  <c r="K18"/>
  <c r="M18" s="1"/>
  <c r="K63" i="52"/>
  <c r="K62"/>
  <c r="K61"/>
  <c r="K60"/>
  <c r="K59"/>
  <c r="K58"/>
  <c r="I57"/>
  <c r="K57"/>
  <c r="I56"/>
  <c r="K56"/>
  <c r="I55"/>
  <c r="K55"/>
  <c r="I54"/>
  <c r="K54"/>
  <c r="I53"/>
  <c r="K53"/>
  <c r="I52"/>
  <c r="K52"/>
  <c r="I51"/>
  <c r="K51"/>
  <c r="I50"/>
  <c r="K50"/>
  <c r="I49"/>
  <c r="K49"/>
  <c r="I48"/>
  <c r="K48"/>
  <c r="I47"/>
  <c r="K47"/>
  <c r="J19" i="39"/>
  <c r="L19"/>
  <c r="G13" i="81"/>
  <c r="A9"/>
  <c r="A10" s="1"/>
  <c r="A11" s="1"/>
  <c r="A12" s="1"/>
  <c r="A13" s="1"/>
  <c r="G12"/>
  <c r="G11"/>
  <c r="G10"/>
  <c r="G9"/>
  <c r="I11" i="83"/>
  <c r="A9"/>
  <c r="A10" s="1"/>
  <c r="A11" s="1"/>
  <c r="I10"/>
  <c r="I9"/>
  <c r="G10" i="84"/>
  <c r="G9"/>
  <c r="A9"/>
  <c r="A10" s="1"/>
  <c r="A11" s="1"/>
  <c r="A12" s="1"/>
  <c r="A13" s="1"/>
  <c r="A14" s="1"/>
  <c r="A15" s="1"/>
  <c r="H18" i="79"/>
  <c r="H17"/>
  <c r="H16"/>
  <c r="H15"/>
  <c r="H14"/>
  <c r="H13"/>
  <c r="H12"/>
  <c r="K146" i="35"/>
  <c r="K145"/>
  <c r="K144"/>
  <c r="K143"/>
  <c r="K142"/>
  <c r="K141"/>
  <c r="K140"/>
  <c r="K139"/>
  <c r="K138"/>
  <c r="K137"/>
  <c r="K136"/>
  <c r="K135"/>
  <c r="K134"/>
  <c r="K133"/>
  <c r="K132"/>
  <c r="K131"/>
  <c r="K130"/>
  <c r="K129"/>
  <c r="K128"/>
  <c r="K127"/>
  <c r="K126"/>
  <c r="K125"/>
  <c r="K124"/>
  <c r="K123"/>
  <c r="K122"/>
  <c r="K121"/>
  <c r="K120"/>
  <c r="K119"/>
  <c r="K118"/>
  <c r="K117"/>
  <c r="K116"/>
  <c r="K115"/>
  <c r="K114"/>
  <c r="K113"/>
  <c r="K112"/>
  <c r="K111"/>
  <c r="K110"/>
  <c r="K109"/>
  <c r="K108"/>
  <c r="K107"/>
  <c r="K106"/>
  <c r="K105"/>
  <c r="K104"/>
  <c r="K103"/>
  <c r="K102"/>
  <c r="K101"/>
  <c r="K100"/>
  <c r="K99"/>
  <c r="K98"/>
  <c r="K97"/>
  <c r="K96"/>
  <c r="K90"/>
  <c r="A9"/>
  <c r="A10"/>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K95"/>
  <c r="K94"/>
  <c r="K93"/>
  <c r="K92"/>
  <c r="K91"/>
  <c r="K89"/>
  <c r="K88"/>
  <c r="K87"/>
  <c r="K86"/>
  <c r="K85"/>
  <c r="K84"/>
  <c r="K83"/>
  <c r="K82"/>
  <c r="K81"/>
  <c r="K80"/>
  <c r="K79"/>
  <c r="K78"/>
  <c r="K77"/>
  <c r="K76"/>
  <c r="K75"/>
  <c r="K74"/>
  <c r="K73"/>
  <c r="K72"/>
  <c r="K71"/>
  <c r="K70"/>
  <c r="K69"/>
  <c r="K68"/>
  <c r="K67"/>
  <c r="K66"/>
  <c r="K65"/>
  <c r="K64"/>
  <c r="K63"/>
  <c r="K62"/>
  <c r="K61"/>
  <c r="K60"/>
  <c r="K59"/>
  <c r="K58"/>
  <c r="K57"/>
  <c r="K56"/>
  <c r="K55"/>
  <c r="K54"/>
  <c r="K53"/>
  <c r="K52"/>
  <c r="K51"/>
  <c r="K50"/>
  <c r="K49"/>
  <c r="K48"/>
  <c r="K47"/>
  <c r="K46"/>
  <c r="K45"/>
  <c r="K44"/>
  <c r="K43"/>
  <c r="K42"/>
  <c r="K41"/>
  <c r="K40"/>
  <c r="K39"/>
  <c r="K38"/>
  <c r="K37"/>
  <c r="K36"/>
  <c r="K35"/>
  <c r="K34"/>
  <c r="K33"/>
  <c r="K32"/>
  <c r="K31"/>
  <c r="K30"/>
  <c r="K29"/>
  <c r="K28"/>
  <c r="K27"/>
  <c r="K26"/>
  <c r="K25"/>
  <c r="K24"/>
  <c r="K23"/>
  <c r="K22"/>
  <c r="K21"/>
  <c r="K20"/>
  <c r="K19"/>
  <c r="K18"/>
  <c r="K17"/>
  <c r="K16"/>
  <c r="K15"/>
  <c r="K14"/>
  <c r="H27" i="72"/>
  <c r="A9"/>
  <c r="A10"/>
  <c r="A11" s="1"/>
  <c r="A12" s="1"/>
  <c r="A13" s="1"/>
  <c r="A14" s="1"/>
  <c r="A15" s="1"/>
  <c r="A16" s="1"/>
  <c r="A17" s="1"/>
  <c r="A18" s="1"/>
  <c r="A19" s="1"/>
  <c r="A20" s="1"/>
  <c r="A21" s="1"/>
  <c r="A22" s="1"/>
  <c r="A23" s="1"/>
  <c r="A24" s="1"/>
  <c r="A25" s="1"/>
  <c r="A26" s="1"/>
  <c r="A27" s="1"/>
  <c r="H26"/>
  <c r="H25"/>
  <c r="H24"/>
  <c r="H23"/>
  <c r="H22"/>
  <c r="H21"/>
  <c r="H20"/>
  <c r="H19"/>
  <c r="H18"/>
  <c r="H17"/>
  <c r="H16"/>
  <c r="H15"/>
  <c r="H14"/>
  <c r="H13"/>
  <c r="H12"/>
  <c r="H11"/>
  <c r="H10"/>
  <c r="H9"/>
  <c r="J38" i="70"/>
  <c r="J37"/>
  <c r="J36"/>
  <c r="J35"/>
  <c r="J34"/>
  <c r="J33"/>
  <c r="J32"/>
  <c r="J31"/>
  <c r="J30"/>
  <c r="J11" i="66"/>
  <c r="J10"/>
  <c r="J29" i="70"/>
  <c r="J28"/>
  <c r="J27"/>
  <c r="J41" i="67"/>
  <c r="J26" i="70"/>
  <c r="J40" i="67"/>
  <c r="J12" i="48"/>
  <c r="J39" i="67"/>
  <c r="J25" i="70"/>
  <c r="J38" i="67"/>
  <c r="J37"/>
  <c r="J36"/>
  <c r="J24" i="70"/>
  <c r="J23"/>
  <c r="J35" i="67"/>
  <c r="J34"/>
  <c r="J22" i="70"/>
  <c r="J21"/>
  <c r="J33" i="67"/>
  <c r="J32"/>
  <c r="J20" i="70"/>
  <c r="J19"/>
  <c r="J18"/>
  <c r="J17"/>
  <c r="J31" i="67"/>
  <c r="J30"/>
  <c r="J29"/>
  <c r="J28"/>
  <c r="J27"/>
  <c r="J16" i="70"/>
  <c r="J26" i="67"/>
  <c r="J25"/>
  <c r="J24"/>
  <c r="J23"/>
  <c r="J15" i="70"/>
  <c r="J22" i="67"/>
  <c r="J21"/>
  <c r="J14" i="70"/>
  <c r="J13"/>
  <c r="J20" i="67"/>
  <c r="J19"/>
  <c r="J12" i="70"/>
  <c r="J18" i="67"/>
  <c r="J17"/>
  <c r="J16"/>
  <c r="J15"/>
  <c r="J14"/>
  <c r="J11" i="70"/>
  <c r="J10"/>
  <c r="J11" i="48"/>
  <c r="J9"/>
  <c r="J13" i="67"/>
  <c r="J12"/>
  <c r="J11"/>
  <c r="J10"/>
  <c r="J10" i="48"/>
  <c r="H24" i="63"/>
  <c r="H23"/>
  <c r="H22"/>
  <c r="H21"/>
  <c r="H20"/>
  <c r="H19"/>
  <c r="H18"/>
  <c r="H17"/>
  <c r="H16"/>
  <c r="H15"/>
  <c r="H14"/>
  <c r="H13"/>
  <c r="H12"/>
  <c r="H11"/>
  <c r="H10"/>
  <c r="H9"/>
  <c r="H48" i="62"/>
  <c r="H47"/>
  <c r="H46"/>
  <c r="H45"/>
  <c r="H44"/>
  <c r="H43"/>
  <c r="H42"/>
  <c r="H41"/>
  <c r="H40"/>
  <c r="H39"/>
  <c r="A9"/>
  <c r="A10"/>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H38"/>
  <c r="H37"/>
  <c r="H36"/>
  <c r="H35"/>
  <c r="H34"/>
  <c r="H33"/>
  <c r="H32"/>
  <c r="H31"/>
  <c r="H30"/>
  <c r="H29"/>
  <c r="H28"/>
  <c r="H27"/>
  <c r="H26"/>
  <c r="H25"/>
  <c r="H24"/>
  <c r="H23"/>
  <c r="H22"/>
  <c r="H21"/>
  <c r="H20"/>
  <c r="H19"/>
  <c r="H18"/>
  <c r="H17"/>
  <c r="H16"/>
  <c r="H15"/>
  <c r="H14"/>
  <c r="H13"/>
  <c r="H9"/>
  <c r="H28" i="61"/>
  <c r="A9"/>
  <c r="A10" s="1"/>
  <c r="A11" s="1"/>
  <c r="A12" s="1"/>
  <c r="A13" s="1"/>
  <c r="A14" s="1"/>
  <c r="A15" s="1"/>
  <c r="A16" s="1"/>
  <c r="A17" s="1"/>
  <c r="A18" s="1"/>
  <c r="A19" s="1"/>
  <c r="A20" s="1"/>
  <c r="A21" s="1"/>
  <c r="A22" s="1"/>
  <c r="A23" s="1"/>
  <c r="A24" s="1"/>
  <c r="A25" s="1"/>
  <c r="A26" s="1"/>
  <c r="A27" s="1"/>
  <c r="A28" s="1"/>
  <c r="H27"/>
  <c r="H26"/>
  <c r="H25"/>
  <c r="H24"/>
  <c r="H23"/>
  <c r="H22"/>
  <c r="H21"/>
  <c r="H20"/>
  <c r="H19"/>
  <c r="H18"/>
  <c r="H17"/>
  <c r="H16"/>
  <c r="H15"/>
  <c r="H14"/>
  <c r="H13"/>
  <c r="H9"/>
  <c r="H12"/>
  <c r="J11" i="42"/>
  <c r="J10"/>
  <c r="L12" i="55"/>
  <c r="L11"/>
  <c r="A9"/>
  <c r="A10" s="1"/>
  <c r="A11" s="1"/>
  <c r="A12" s="1"/>
  <c r="A13" s="1"/>
  <c r="A14" s="1"/>
  <c r="A15" s="1"/>
  <c r="A16" s="1"/>
  <c r="L10"/>
  <c r="L9"/>
  <c r="K13" i="41"/>
  <c r="A9"/>
  <c r="A10" s="1"/>
  <c r="A11" s="1"/>
  <c r="A12" s="1"/>
  <c r="A13" s="1"/>
  <c r="K12"/>
  <c r="K11"/>
  <c r="K10"/>
  <c r="K9"/>
  <c r="J36" i="16"/>
  <c r="L36"/>
  <c r="J35"/>
  <c r="L35" s="1"/>
  <c r="J34"/>
  <c r="L34"/>
  <c r="J33"/>
  <c r="L33" s="1"/>
  <c r="J32"/>
  <c r="L32"/>
  <c r="J31"/>
  <c r="L31" s="1"/>
  <c r="J30"/>
  <c r="L30"/>
  <c r="J29"/>
  <c r="L29" s="1"/>
  <c r="J28"/>
  <c r="L28" s="1"/>
  <c r="J27"/>
  <c r="L27" s="1"/>
  <c r="J26"/>
  <c r="L26"/>
  <c r="J25"/>
  <c r="L25" s="1"/>
  <c r="J24"/>
  <c r="L24"/>
  <c r="J23"/>
  <c r="L23" s="1"/>
  <c r="J22"/>
  <c r="L22"/>
  <c r="J21"/>
  <c r="L21" s="1"/>
  <c r="J20"/>
  <c r="L20"/>
  <c r="J19"/>
  <c r="L19" s="1"/>
  <c r="J18"/>
  <c r="L18" s="1"/>
  <c r="J17"/>
  <c r="L17"/>
  <c r="J16"/>
  <c r="L16" s="1"/>
  <c r="J15"/>
  <c r="L15"/>
  <c r="J14"/>
  <c r="L14"/>
  <c r="K26" i="38"/>
  <c r="M26" s="1"/>
  <c r="K25"/>
  <c r="M25" s="1"/>
  <c r="J13" i="16"/>
  <c r="L13" s="1"/>
  <c r="J12"/>
  <c r="L12"/>
  <c r="J11"/>
  <c r="L11"/>
  <c r="J10"/>
  <c r="L10"/>
  <c r="A9"/>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K8" i="38"/>
  <c r="M8"/>
  <c r="M5" s="1"/>
  <c r="E15" i="56" s="1"/>
  <c r="K9" i="38"/>
  <c r="M9"/>
  <c r="K10"/>
  <c r="M10"/>
  <c r="K11"/>
  <c r="M11"/>
  <c r="K12"/>
  <c r="M12"/>
  <c r="K13"/>
  <c r="M13"/>
  <c r="K14"/>
  <c r="M14"/>
  <c r="K15"/>
  <c r="M15"/>
  <c r="K16"/>
  <c r="M16"/>
  <c r="K17"/>
  <c r="M17"/>
  <c r="K18"/>
  <c r="M18"/>
  <c r="K19"/>
  <c r="M19"/>
  <c r="K20"/>
  <c r="M20"/>
  <c r="K21"/>
  <c r="M21"/>
  <c r="K22"/>
  <c r="M22"/>
  <c r="K23"/>
  <c r="M23"/>
  <c r="K24"/>
  <c r="M24"/>
  <c r="K14" i="54"/>
  <c r="M14"/>
  <c r="A9"/>
  <c r="A10"/>
  <c r="A11" s="1"/>
  <c r="A12" s="1"/>
  <c r="A13" s="1"/>
  <c r="A14" s="1"/>
  <c r="A15" s="1"/>
  <c r="A16" s="1"/>
  <c r="A17" s="1"/>
  <c r="A18" s="1"/>
  <c r="A19" s="1"/>
  <c r="A20" s="1"/>
  <c r="A21" s="1"/>
  <c r="A22" s="1"/>
  <c r="A23" s="1"/>
  <c r="J22" i="40"/>
  <c r="L22"/>
  <c r="J21"/>
  <c r="L21"/>
  <c r="J20"/>
  <c r="L20"/>
  <c r="J19"/>
  <c r="L19"/>
  <c r="J18"/>
  <c r="L18"/>
  <c r="J17"/>
  <c r="L17"/>
  <c r="J16"/>
  <c r="L16"/>
  <c r="J15"/>
  <c r="L15"/>
  <c r="J14"/>
  <c r="L14"/>
  <c r="J13"/>
  <c r="L13"/>
  <c r="J12"/>
  <c r="L12"/>
  <c r="J11"/>
  <c r="L11"/>
  <c r="J10"/>
  <c r="L10"/>
  <c r="J9"/>
  <c r="L9"/>
  <c r="N16" i="58"/>
  <c r="N15"/>
  <c r="N14"/>
  <c r="N13"/>
  <c r="N12"/>
  <c r="N11"/>
  <c r="A10"/>
  <c r="A11" s="1"/>
  <c r="A12" s="1"/>
  <c r="A13" s="1"/>
  <c r="A14" s="1"/>
  <c r="A15" s="1"/>
  <c r="A16" s="1"/>
  <c r="A17" s="1"/>
  <c r="A18" s="1"/>
  <c r="A19" s="1"/>
  <c r="A20" s="1"/>
  <c r="A21" s="1"/>
  <c r="A22" s="1"/>
  <c r="A9" i="27"/>
  <c r="A10"/>
  <c r="A11" s="1"/>
  <c r="A12" s="1"/>
  <c r="A13" s="1"/>
  <c r="A14" s="1"/>
  <c r="A15" s="1"/>
  <c r="A16" s="1"/>
  <c r="K13" i="54"/>
  <c r="M13" s="1"/>
  <c r="K12"/>
  <c r="M12" s="1"/>
  <c r="K11"/>
  <c r="M11" s="1"/>
  <c r="K10"/>
  <c r="M10" s="1"/>
  <c r="K9"/>
  <c r="M9" s="1"/>
  <c r="K8"/>
  <c r="M8" s="1"/>
  <c r="A9" i="39"/>
  <c r="A10" s="1"/>
  <c r="A11" s="1"/>
  <c r="A12" s="1"/>
  <c r="A13" s="1"/>
  <c r="A14" s="1"/>
  <c r="A15" s="1"/>
  <c r="A16" s="1"/>
  <c r="A17" s="1"/>
  <c r="A18" s="1"/>
  <c r="A19" s="1"/>
  <c r="A20" s="1"/>
  <c r="A21" s="1"/>
  <c r="A22" s="1"/>
  <c r="A23" s="1"/>
  <c r="A24" s="1"/>
  <c r="A25" s="1"/>
  <c r="A26" s="1"/>
  <c r="A27" s="1"/>
  <c r="A28" s="1"/>
  <c r="A29" s="1"/>
  <c r="A10" i="52"/>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9"/>
  <c r="I46"/>
  <c r="K46" s="1"/>
  <c r="I45"/>
  <c r="K45" s="1"/>
  <c r="I44"/>
  <c r="K44" s="1"/>
  <c r="I43"/>
  <c r="K43" s="1"/>
  <c r="I42"/>
  <c r="K42" s="1"/>
  <c r="I41"/>
  <c r="K41" s="1"/>
  <c r="I40"/>
  <c r="K40" s="1"/>
  <c r="I39"/>
  <c r="K39" s="1"/>
  <c r="I38"/>
  <c r="K38" s="1"/>
  <c r="I37"/>
  <c r="K37" s="1"/>
  <c r="I36"/>
  <c r="K36" s="1"/>
  <c r="K35"/>
  <c r="I35"/>
  <c r="I34"/>
  <c r="K34" s="1"/>
  <c r="I33"/>
  <c r="K33" s="1"/>
  <c r="I32"/>
  <c r="K32" s="1"/>
  <c r="I31"/>
  <c r="K31" s="1"/>
  <c r="I30"/>
  <c r="K30" s="1"/>
  <c r="I29"/>
  <c r="K29" s="1"/>
  <c r="I26"/>
  <c r="K26" s="1"/>
  <c r="I27"/>
  <c r="K27" s="1"/>
  <c r="I28"/>
  <c r="K28" s="1"/>
  <c r="I25"/>
  <c r="K25" s="1"/>
  <c r="I24"/>
  <c r="K24" s="1"/>
  <c r="I23"/>
  <c r="K23" s="1"/>
  <c r="K22"/>
  <c r="I22"/>
  <c r="I21"/>
  <c r="K21" s="1"/>
  <c r="I20"/>
  <c r="K20" s="1"/>
  <c r="I19"/>
  <c r="K19" s="1"/>
  <c r="I18"/>
  <c r="K18" s="1"/>
  <c r="I17"/>
  <c r="K17" s="1"/>
  <c r="I16"/>
  <c r="K16" s="1"/>
  <c r="I15"/>
  <c r="K15" s="1"/>
  <c r="K14"/>
  <c r="I14"/>
  <c r="I13"/>
  <c r="K13" s="1"/>
  <c r="I12"/>
  <c r="K12" s="1"/>
  <c r="K11"/>
  <c r="I11"/>
  <c r="I10"/>
  <c r="K10" s="1"/>
  <c r="K9"/>
  <c r="I9"/>
  <c r="J18" i="39"/>
  <c r="L18" s="1"/>
  <c r="J17"/>
  <c r="L17" s="1"/>
  <c r="J16"/>
  <c r="L16" s="1"/>
  <c r="J15"/>
  <c r="L15" s="1"/>
  <c r="J14"/>
  <c r="L14" s="1"/>
  <c r="J13"/>
  <c r="L13" s="1"/>
  <c r="J12"/>
  <c r="L12" s="1"/>
  <c r="J10"/>
  <c r="J8"/>
  <c r="J11"/>
  <c r="L11" s="1"/>
  <c r="G5" i="82"/>
  <c r="G8" i="81"/>
  <c r="G5" s="1"/>
  <c r="E55" i="56" s="1"/>
  <c r="G5" i="74"/>
  <c r="E53" i="56"/>
  <c r="G8" i="80"/>
  <c r="G5"/>
  <c r="I8" i="83"/>
  <c r="I5"/>
  <c r="G8" i="84"/>
  <c r="G5" s="1"/>
  <c r="H11" i="79"/>
  <c r="H10"/>
  <c r="H9"/>
  <c r="H8"/>
  <c r="H5" s="1"/>
  <c r="E51" i="56" s="1"/>
  <c r="A9" i="79"/>
  <c r="A10"/>
  <c r="A11" s="1"/>
  <c r="A12" s="1"/>
  <c r="A13" s="1"/>
  <c r="A14" s="1"/>
  <c r="A15" s="1"/>
  <c r="A16" s="1"/>
  <c r="A17" s="1"/>
  <c r="A18" s="1"/>
  <c r="A19" s="1"/>
  <c r="A20" s="1"/>
  <c r="A21" s="1"/>
  <c r="A22" s="1"/>
  <c r="A23" s="1"/>
  <c r="A24" s="1"/>
  <c r="A25" s="1"/>
  <c r="A26" s="1"/>
  <c r="A27" s="1"/>
  <c r="A28" s="1"/>
  <c r="A29" s="1"/>
  <c r="F8" i="75"/>
  <c r="F5" s="1"/>
  <c r="E49" i="56" s="1"/>
  <c r="F5" i="71"/>
  <c r="E48" i="56"/>
  <c r="G5" i="77"/>
  <c r="G5" i="76"/>
  <c r="E46" i="56" s="1"/>
  <c r="K8" i="35"/>
  <c r="K9"/>
  <c r="K10"/>
  <c r="K11"/>
  <c r="K12"/>
  <c r="K13"/>
  <c r="K5"/>
  <c r="E45" i="56" s="1"/>
  <c r="H5" i="73"/>
  <c r="E43" i="56" s="1"/>
  <c r="H8" i="72"/>
  <c r="H5"/>
  <c r="G5" i="29"/>
  <c r="E42" i="56" s="1"/>
  <c r="J5" i="69"/>
  <c r="J5" i="68"/>
  <c r="E40" i="56"/>
  <c r="J5" i="65"/>
  <c r="E39" i="56"/>
  <c r="J8" i="70"/>
  <c r="J9"/>
  <c r="J5" s="1"/>
  <c r="A9"/>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J8" i="66"/>
  <c r="J9"/>
  <c r="J5" s="1"/>
  <c r="E37" i="56" s="1"/>
  <c r="A9" i="66"/>
  <c r="A10" s="1"/>
  <c r="A11" s="1"/>
  <c r="A12" s="1"/>
  <c r="A13" s="1"/>
  <c r="A14" s="1"/>
  <c r="A15" s="1"/>
  <c r="A16" s="1"/>
  <c r="A17" s="1"/>
  <c r="A18" s="1"/>
  <c r="A19" s="1"/>
  <c r="A20" s="1"/>
  <c r="A21" s="1"/>
  <c r="A22" s="1"/>
  <c r="A23" s="1"/>
  <c r="A24" s="1"/>
  <c r="A25" s="1"/>
  <c r="A26" s="1"/>
  <c r="A27" s="1"/>
  <c r="J8" i="48"/>
  <c r="J5" s="1"/>
  <c r="E35" i="56" s="1"/>
  <c r="J8" i="67"/>
  <c r="J9"/>
  <c r="J5"/>
  <c r="J8" i="42"/>
  <c r="J9"/>
  <c r="J5"/>
  <c r="E30" i="56" s="1"/>
  <c r="H8" i="27"/>
  <c r="H9"/>
  <c r="H10"/>
  <c r="H11"/>
  <c r="H12"/>
  <c r="H13"/>
  <c r="H14"/>
  <c r="H15"/>
  <c r="H16"/>
  <c r="H5"/>
  <c r="H8" i="61"/>
  <c r="H10"/>
  <c r="H11"/>
  <c r="H5"/>
  <c r="H8" i="62"/>
  <c r="H10"/>
  <c r="H5" s="1"/>
  <c r="E33" i="56" s="1"/>
  <c r="H11" i="62"/>
  <c r="H12"/>
  <c r="H8" i="63"/>
  <c r="H5" s="1"/>
  <c r="A9" i="67"/>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E31" i="56"/>
  <c r="A9" i="42"/>
  <c r="A10" s="1"/>
  <c r="A11" s="1"/>
  <c r="I5" i="47"/>
  <c r="E28" i="56" s="1"/>
  <c r="K5" i="45"/>
  <c r="E27" i="56" s="1"/>
  <c r="P5" i="60"/>
  <c r="E26" i="56" s="1"/>
  <c r="N9" i="58"/>
  <c r="N5" s="1"/>
  <c r="E25" i="56" s="1"/>
  <c r="N10" i="58"/>
  <c r="N5" i="43"/>
  <c r="E24" i="56" s="1"/>
  <c r="N4" i="1"/>
  <c r="E20" i="56" s="1"/>
  <c r="K8" i="41"/>
  <c r="K5" s="1"/>
  <c r="E18" i="56" s="1"/>
  <c r="L8" i="55"/>
  <c r="L5" s="1"/>
  <c r="J8" i="16"/>
  <c r="L8"/>
  <c r="L5" s="1"/>
  <c r="E17" i="56" s="1"/>
  <c r="J9" i="16"/>
  <c r="L9"/>
  <c r="J8" i="40"/>
  <c r="L8"/>
  <c r="L5" s="1"/>
  <c r="E16" i="56" s="1"/>
  <c r="I8" i="52"/>
  <c r="K8"/>
  <c r="L8" i="39"/>
  <c r="J9"/>
  <c r="L9" s="1"/>
  <c r="L10"/>
  <c r="F18" i="2"/>
  <c r="E18"/>
  <c r="C18"/>
  <c r="D17"/>
  <c r="D10"/>
  <c r="D18" s="1"/>
  <c r="D11"/>
  <c r="D14"/>
  <c r="D15"/>
  <c r="D16"/>
  <c r="L5" i="39" l="1"/>
  <c r="E12" i="56" s="1"/>
  <c r="K5" i="52"/>
  <c r="E13" i="56" s="1"/>
  <c r="M5" i="54"/>
  <c r="E14" i="56" s="1"/>
  <c r="E5" l="1"/>
  <c r="E7" s="1"/>
</calcChain>
</file>

<file path=xl/sharedStrings.xml><?xml version="1.0" encoding="utf-8"?>
<sst xmlns="http://schemas.openxmlformats.org/spreadsheetml/2006/main" count="7220" uniqueCount="3120">
  <si>
    <t>11th International Conference on Intelligent Engineering Systems INES 2007, Proceedings, Budapesta, Ungaria</t>
  </si>
  <si>
    <t>pp. 235, 6 pg.</t>
  </si>
  <si>
    <t>1-4244-1148-3</t>
  </si>
  <si>
    <r>
      <t>Precup Radu-Emil</t>
    </r>
    <r>
      <rPr>
        <sz val="10"/>
        <color indexed="8"/>
        <rFont val="Arial"/>
        <family val="2"/>
        <charset val="238"/>
      </rPr>
      <t xml:space="preserve">, </t>
    </r>
    <r>
      <rPr>
        <u/>
        <sz val="10"/>
        <color indexed="8"/>
        <rFont val="Arial"/>
        <family val="2"/>
        <charset val="238"/>
      </rPr>
      <t>Preitl Stefan</t>
    </r>
    <r>
      <rPr>
        <sz val="10"/>
        <color indexed="8"/>
        <rFont val="Arial"/>
        <family val="2"/>
        <charset val="238"/>
      </rPr>
      <t>, Tar Jozsef K, Takács Marta</t>
    </r>
  </si>
  <si>
    <r>
      <t>R.-E. Precup</t>
    </r>
    <r>
      <rPr>
        <sz val="10"/>
        <rFont val="Arial"/>
        <family val="2"/>
        <charset val="238"/>
      </rPr>
      <t xml:space="preserve">, </t>
    </r>
    <r>
      <rPr>
        <u/>
        <sz val="10"/>
        <rFont val="Arial"/>
        <family val="2"/>
        <charset val="238"/>
      </rPr>
      <t>St. Preitl</t>
    </r>
  </si>
  <si>
    <t>Development Method for Low Cost Fuzzy Controlled Servosystems</t>
  </si>
  <si>
    <t>pp. 2707, 6 pg.</t>
  </si>
  <si>
    <t>0-7803-9798-3</t>
  </si>
  <si>
    <t>2006 IEEE International Symposium on Intelligent Control ISIC, Proceedings, Munchen, Germania</t>
  </si>
  <si>
    <t>http://conferenze.dei.polimi.it/cca06/</t>
  </si>
  <si>
    <t>2006 Octombrie</t>
  </si>
  <si>
    <t>http://ieeexplore.ieee.org/xpl/mostRecentIssue.jsp?punumber=4016692</t>
  </si>
  <si>
    <t>2006 Septembrie</t>
  </si>
  <si>
    <t>A Genetic Iterative Feedback Tuning (GIFT) Method for Fuzzy Control System Development</t>
  </si>
  <si>
    <t>pp; 148, 6 pg.</t>
  </si>
  <si>
    <t>0-7803-9719-3</t>
  </si>
  <si>
    <t>2006 International Symposium on Evolving Fuzzy Systems, Proceedings, Ambleside, Lake District, Anglia</t>
  </si>
  <si>
    <t>vol. 5, no. A10, pp. 56, 11 pg.</t>
  </si>
  <si>
    <t>vol. 56 (60), no. 4, pp. 27, 13 pg.</t>
  </si>
  <si>
    <t>Lorenz System Stabilization Using Fuzzy Controllers</t>
  </si>
  <si>
    <t xml:space="preserve">International Journal of Computers, Communications &amp; Control </t>
  </si>
  <si>
    <t>vol. II, no. 3, pp. 279, 8 pg.</t>
  </si>
  <si>
    <t>http://journal.univagora.ro/</t>
  </si>
  <si>
    <t>On a Class of Control Systems with Takagi-Sugeno PI-Fuzzy Controllers</t>
  </si>
  <si>
    <t>1220-17669</t>
  </si>
  <si>
    <t>vol. 15, no. 3, pp. 323, 10 pg.</t>
  </si>
  <si>
    <t>Studies in Informatics and Control</t>
  </si>
  <si>
    <t>http://sic.ici.ro/</t>
  </si>
  <si>
    <t>INSPEC</t>
  </si>
  <si>
    <t>Controller design solutions for long distance telesurgical applications</t>
  </si>
  <si>
    <t>vol. 6, no. S11, pp. 48, 24 pg.</t>
  </si>
  <si>
    <r>
      <t xml:space="preserve">T. Haidegger, L. Kovács, </t>
    </r>
    <r>
      <rPr>
        <u/>
        <sz val="10"/>
        <rFont val="Arial"/>
        <family val="2"/>
        <charset val="238"/>
      </rPr>
      <t>St. Preitl</t>
    </r>
    <r>
      <rPr>
        <sz val="10"/>
        <rFont val="Arial"/>
        <family val="2"/>
        <charset val="238"/>
      </rPr>
      <t xml:space="preserve">, </t>
    </r>
    <r>
      <rPr>
        <u/>
        <sz val="10"/>
        <rFont val="Arial"/>
        <family val="2"/>
        <charset val="238"/>
      </rPr>
      <t>R.-E. Precup</t>
    </r>
    <r>
      <rPr>
        <sz val="10"/>
        <rFont val="Arial"/>
        <family val="2"/>
        <charset val="238"/>
      </rPr>
      <t>, B. Benyó, Z. Benyó</t>
    </r>
  </si>
  <si>
    <r>
      <t>R.-E. Precup</t>
    </r>
    <r>
      <rPr>
        <sz val="10"/>
        <rFont val="Arial"/>
        <family val="2"/>
        <charset val="238"/>
      </rPr>
      <t xml:space="preserve">, M.-L. Tomescu, </t>
    </r>
    <r>
      <rPr>
        <u/>
        <sz val="10"/>
        <rFont val="Arial"/>
        <family val="2"/>
        <charset val="238"/>
      </rPr>
      <t>St. Preitl</t>
    </r>
    <r>
      <rPr>
        <sz val="10"/>
        <rFont val="Arial"/>
        <family val="2"/>
        <charset val="238"/>
      </rPr>
      <t>, E. M. Petriu</t>
    </r>
  </si>
  <si>
    <t>2009 Octombrie</t>
  </si>
  <si>
    <t>Fuzzy logic-based stabilization of nonlinear time-varying systems</t>
  </si>
  <si>
    <t>vol. 3, no. A09, pp. 24, 13 pg.</t>
  </si>
  <si>
    <t>2008 Octombrie</t>
  </si>
  <si>
    <r>
      <t>R.-E. Precup</t>
    </r>
    <r>
      <rPr>
        <sz val="10"/>
        <rFont val="Arial"/>
        <family val="2"/>
      </rPr>
      <t xml:space="preserve">, M.-L. Tomescu, </t>
    </r>
    <r>
      <rPr>
        <u/>
        <sz val="10"/>
        <rFont val="Arial"/>
        <family val="2"/>
        <charset val="238"/>
      </rPr>
      <t>St. Preitl</t>
    </r>
    <r>
      <rPr>
        <sz val="10"/>
        <rFont val="Arial"/>
        <family val="2"/>
      </rPr>
      <t>, I. Škrjanc</t>
    </r>
  </si>
  <si>
    <t>Stable fuzzy logic control solution for Lorenz chaotic system stabilization</t>
  </si>
  <si>
    <t>vol. 1, no. A08, pp. 23, 1 pp.</t>
  </si>
  <si>
    <t>vol. PP, no. 99, DOI: 10.1109/TIE.2011.2130493, 15 pg.</t>
  </si>
  <si>
    <t>0018-9359</t>
  </si>
  <si>
    <t>vol. PP, no. 99, DOI: 10.1109/TE.2010.2058575, 11 pg.</t>
  </si>
  <si>
    <t>vol. 23, no. 2, pp. 182, 13 pg.</t>
  </si>
  <si>
    <r>
      <t>R.-E. Precup</t>
    </r>
    <r>
      <rPr>
        <sz val="10"/>
        <rFont val="Arial"/>
        <family val="2"/>
      </rPr>
      <t xml:space="preserve">, </t>
    </r>
    <r>
      <rPr>
        <u/>
        <sz val="10"/>
        <rFont val="Arial"/>
        <family val="2"/>
        <charset val="238"/>
      </rPr>
      <t>St. Preitl</t>
    </r>
    <r>
      <rPr>
        <sz val="10"/>
        <rFont val="Arial"/>
        <family val="2"/>
      </rPr>
      <t>, E. M. Petriu, J. K. Tar, M. L. Tomescu, Cl. Pozna</t>
    </r>
  </si>
  <si>
    <t>Generic two-degree-of-freedom linear and fuzzy controllers for integral processes</t>
  </si>
  <si>
    <t>Journal of The Franklin Institute</t>
  </si>
  <si>
    <t>0016-0032</t>
  </si>
  <si>
    <t>vol. 346, no. 10, pp. 980, 24 pg.</t>
  </si>
  <si>
    <t>On the design of an obstacle avoiding trajectory: Method and simulation</t>
  </si>
  <si>
    <t>Mathematics and Computers in Simulation</t>
  </si>
  <si>
    <t>0378-4754</t>
  </si>
  <si>
    <t>vol. 79, no. 7, pp. 2211, 16 pg.</t>
  </si>
  <si>
    <r>
      <t xml:space="preserve">Cl. Pozna, F. Troester, </t>
    </r>
    <r>
      <rPr>
        <u/>
        <sz val="10"/>
        <rFont val="Arial"/>
        <family val="2"/>
        <charset val="238"/>
      </rPr>
      <t>R.-E. Precup</t>
    </r>
    <r>
      <rPr>
        <sz val="10"/>
        <rFont val="Arial"/>
        <family val="2"/>
      </rPr>
      <t>, J. K. Tar,</t>
    </r>
    <r>
      <rPr>
        <sz val="10"/>
        <rFont val="Arial"/>
        <family val="2"/>
        <charset val="238"/>
      </rPr>
      <t xml:space="preserve"> </t>
    </r>
    <r>
      <rPr>
        <u/>
        <sz val="10"/>
        <rFont val="Arial"/>
        <family val="2"/>
        <charset val="238"/>
      </rPr>
      <t>St. Preitl</t>
    </r>
  </si>
  <si>
    <r>
      <t xml:space="preserve">C. Pozna, </t>
    </r>
    <r>
      <rPr>
        <u/>
        <sz val="10"/>
        <rFont val="Arial"/>
        <family val="2"/>
        <charset val="238"/>
      </rPr>
      <t>R.E. Precup</t>
    </r>
    <r>
      <rPr>
        <sz val="10"/>
        <rFont val="Arial"/>
        <family val="2"/>
      </rPr>
      <t xml:space="preserve">, J.K.Tar, I. Skrjanc, </t>
    </r>
    <r>
      <rPr>
        <u/>
        <sz val="10"/>
        <rFont val="Arial"/>
        <family val="2"/>
        <charset val="238"/>
      </rPr>
      <t>St. Preitl</t>
    </r>
  </si>
  <si>
    <t>2009 Martie</t>
  </si>
  <si>
    <t>2009 Decembrie</t>
  </si>
  <si>
    <t>2008 Septembrie</t>
  </si>
  <si>
    <t>Fuzzy Control System Performance Enhancement by Iterative Learning Control</t>
  </si>
  <si>
    <r>
      <t>R.-E. Precup</t>
    </r>
    <r>
      <rPr>
        <sz val="10"/>
        <rFont val="Arial"/>
        <family val="2"/>
      </rPr>
      <t xml:space="preserve">, </t>
    </r>
    <r>
      <rPr>
        <u/>
        <sz val="10"/>
        <rFont val="Arial"/>
        <family val="2"/>
        <charset val="238"/>
      </rPr>
      <t>St. Preitl</t>
    </r>
    <r>
      <rPr>
        <sz val="10"/>
        <rFont val="Arial"/>
        <family val="2"/>
      </rPr>
      <t>, J. K. Tar, M. L. Tomescu, M. Takács, P. Korondi, P. Baranyi</t>
    </r>
  </si>
  <si>
    <t>vol. 55, no. 9, pp. 3461, 15 pg.</t>
  </si>
  <si>
    <t>http://ieeexplore.ieee.org/xpl/RecentIssue.jsp?punumber=13</t>
  </si>
  <si>
    <t>http://www.sciencedirect.com/science/journal/00160032</t>
  </si>
  <si>
    <t>http://www.sciencedirect.com/science/journal/03784754</t>
  </si>
  <si>
    <t>Linear and fuzzy control solutions for tape drives</t>
  </si>
  <si>
    <r>
      <t>R.-E. Precup</t>
    </r>
    <r>
      <rPr>
        <sz val="10"/>
        <rFont val="Arial"/>
        <family val="2"/>
      </rPr>
      <t>, W. S. Lee, M. V. C. Rao, Zs. Preitl</t>
    </r>
  </si>
  <si>
    <t>Electrical Engineering (Archiv für Elektrotechnik)</t>
  </si>
  <si>
    <t>0948-7921</t>
  </si>
  <si>
    <t xml:space="preserve">vol. 90, no. 5, pp. 361, 17 pp. </t>
  </si>
  <si>
    <t>2008 Mai</t>
  </si>
  <si>
    <t>2008 Februarie</t>
  </si>
  <si>
    <t>http://www.springerlink.com/content/0948-7921/</t>
  </si>
  <si>
    <r>
      <t>R.-E. Precup</t>
    </r>
    <r>
      <rPr>
        <sz val="10"/>
        <rFont val="Arial"/>
        <family val="2"/>
      </rPr>
      <t xml:space="preserve">, </t>
    </r>
    <r>
      <rPr>
        <u/>
        <sz val="10"/>
        <rFont val="Arial"/>
        <family val="2"/>
        <charset val="238"/>
      </rPr>
      <t>St. Preitl</t>
    </r>
    <r>
      <rPr>
        <sz val="10"/>
        <rFont val="Arial"/>
        <family val="2"/>
      </rPr>
      <t>, I. J. Rudas, M. L. Tomescu, J. K. Tar</t>
    </r>
  </si>
  <si>
    <t>Design and Experiments for a Class of Fuzzy Controlled Servo Systems</t>
  </si>
  <si>
    <t>IEEE/ASME Transactions on Mechatronics</t>
  </si>
  <si>
    <t>1083-4435</t>
  </si>
  <si>
    <t>vol. 13, no. 1, pp. 22, 14 pg.</t>
  </si>
  <si>
    <t>http://ieeexplore.ieee.org/xpl/RecentIssue.jsp?punumber=3516</t>
  </si>
  <si>
    <r>
      <t>R.-E. Precup</t>
    </r>
    <r>
      <rPr>
        <sz val="10"/>
        <rFont val="Arial"/>
        <family val="2"/>
      </rPr>
      <t xml:space="preserve">, </t>
    </r>
    <r>
      <rPr>
        <u/>
        <sz val="10"/>
        <rFont val="Arial"/>
        <family val="2"/>
        <charset val="238"/>
      </rPr>
      <t>St. Preitl</t>
    </r>
  </si>
  <si>
    <t>PI-Fuzzy Controllers for Integral Plants to Ensure Robust Stability</t>
  </si>
  <si>
    <t>Information Sciences</t>
  </si>
  <si>
    <t>0020-0255</t>
  </si>
  <si>
    <t>vol. 177, no. 20, pp. 4410, 20 pg.</t>
  </si>
  <si>
    <t>http://www.sciencedirect.com/science/journal/00200255</t>
  </si>
  <si>
    <t>2007 Octombrie</t>
  </si>
  <si>
    <t>2007 iunie</t>
  </si>
  <si>
    <r>
      <t>R.-E. Precup</t>
    </r>
    <r>
      <rPr>
        <sz val="10"/>
        <rFont val="Arial"/>
        <family val="2"/>
      </rPr>
      <t xml:space="preserve">, </t>
    </r>
    <r>
      <rPr>
        <u/>
        <sz val="10"/>
        <rFont val="Arial"/>
        <family val="2"/>
        <charset val="238"/>
      </rPr>
      <t>St. Preitl</t>
    </r>
    <r>
      <rPr>
        <sz val="10"/>
        <rFont val="Arial"/>
        <family val="2"/>
      </rPr>
      <t>, P. Korondi</t>
    </r>
  </si>
  <si>
    <t>Fuzzy Controllers with Maximum Sensitivity for Servosystems</t>
  </si>
  <si>
    <t>vol. 54, no. 3, pp. 1298, 13 pp.</t>
  </si>
  <si>
    <r>
      <t>R.-E. Precup</t>
    </r>
    <r>
      <rPr>
        <sz val="10"/>
        <rFont val="Arial"/>
        <family val="2"/>
        <charset val="238"/>
      </rPr>
      <t xml:space="preserve">, M. L. Tomescu, </t>
    </r>
    <r>
      <rPr>
        <u/>
        <sz val="10"/>
        <rFont val="Arial"/>
        <family val="2"/>
        <charset val="238"/>
      </rPr>
      <t>St. Preitl</t>
    </r>
  </si>
  <si>
    <t>Fuzzy Logic Control System Stability Analysis Based on Lyapunov’s Direct Method</t>
  </si>
  <si>
    <t>International Journal of Computers, Communications &amp; Control</t>
  </si>
  <si>
    <t>1841-9836</t>
  </si>
  <si>
    <t>vol. IV, no. 4, pp. 415, 12 pg.</t>
  </si>
  <si>
    <t>Stability Analysis of a Class of MIMO Fuzzy Control Systems</t>
  </si>
  <si>
    <t>2010 IEEE World Congress on
Computational Intelligence WCCI 2010, Proceedings, Barcelona, Spania</t>
  </si>
  <si>
    <t>pp. 2885, 6 pp.</t>
  </si>
  <si>
    <t>978-1-4244-8126-2</t>
  </si>
  <si>
    <t>http://www.wcci2010.org/</t>
  </si>
  <si>
    <r>
      <t>Precup Radu-Emil</t>
    </r>
    <r>
      <rPr>
        <sz val="10"/>
        <rFont val="Arial"/>
      </rPr>
      <t xml:space="preserve">, Tomescu Marius L., Petriu Emil M., </t>
    </r>
    <r>
      <rPr>
        <u/>
        <sz val="10"/>
        <rFont val="Arial"/>
        <family val="2"/>
        <charset val="238"/>
      </rPr>
      <t>Preitl Stefan</t>
    </r>
    <r>
      <rPr>
        <sz val="10"/>
        <rFont val="Arial"/>
      </rPr>
      <t>, Fodor János, Bărbulescu Daniela</t>
    </r>
  </si>
  <si>
    <t>27C. Conducatori de doctorat - participari ca recenzor in comisii de doctorat din afara UPT (mai 2006 - aprilie 2011)</t>
  </si>
  <si>
    <t>Conducator stiintific</t>
  </si>
  <si>
    <t>28A. Premii internationale obtinute printr-un proces de selectie</t>
  </si>
  <si>
    <t>Organizatia care a decernat premiul</t>
  </si>
  <si>
    <t>Lucrarea / proiectul pentru care a fost decernat premiul</t>
  </si>
  <si>
    <t>28B. Best Paper Award la conferinte internationale recenzate</t>
  </si>
  <si>
    <t>Tipul premiului</t>
  </si>
  <si>
    <t>Conferinta care a decernat premiul</t>
  </si>
  <si>
    <t>Lucrarea pentru care a fost decernat premiul</t>
  </si>
  <si>
    <t>29A. Premii ale Academiei Romane</t>
  </si>
  <si>
    <t>29 B. Alte premii nationale obtinute printr-un proces de selectie</t>
  </si>
  <si>
    <t>ff</t>
  </si>
  <si>
    <t>frecvenţă</t>
  </si>
  <si>
    <t>IEEE Xplore</t>
  </si>
  <si>
    <t>IEEE / UPT, Obuda University Budapest, Hungary</t>
  </si>
  <si>
    <t>http://uni-obuda.hu/conferences/iccc-conti2010/</t>
  </si>
  <si>
    <t>978-1-4244-7433-2</t>
  </si>
  <si>
    <t>Automatică, Calculatoare, Informatică</t>
  </si>
  <si>
    <t>recenzor</t>
  </si>
  <si>
    <t>http://ieeexplore.ieee.org/xpl/RecentIssue.jsp?punumber=41</t>
  </si>
  <si>
    <t>0278-0046</t>
  </si>
  <si>
    <t>978-1-4244-7432-5</t>
  </si>
  <si>
    <t>IFAC</t>
  </si>
  <si>
    <t>na</t>
  </si>
  <si>
    <t>IFAC / SRAIT; UPT</t>
  </si>
  <si>
    <t>http://www.upt.ro/ta2010/index.php</t>
  </si>
  <si>
    <t>Dept. AIA, Facultatea AC (Toma Leonida Dragomir)</t>
  </si>
  <si>
    <t>Dragos Claudia-Adina</t>
  </si>
  <si>
    <t>membru colectiv redactie (Associate Editor)</t>
  </si>
  <si>
    <t>Proc. 15th IEEE Mediterranean Electrotechnical Conference (MELECON 2010), Valletta, Malta</t>
  </si>
  <si>
    <t>Profesori:</t>
  </si>
  <si>
    <t>Conferentiari:</t>
  </si>
  <si>
    <t>Sefi de lucrari:</t>
  </si>
  <si>
    <t>Univ. Tehnică "Gh. Asachi" din Iasi - coordonator (CO), Univ. Politehnica din Bucureşti (P1); Univ. "Politehnica" din Timisoara (P2); SC CONTINENTAL AUTOMOTIVE ROMANIA SRL (P3)</t>
  </si>
  <si>
    <t>Regulatoare fuzzy si metode de proiectare a acestora dezvoltate de P2. Blocurile Simulink create de CO, P1 şi P2 au fost înglobate intr-un produs IT şi transferate partenerului P3. O serie de lucrări publicate indexate in BDI</t>
  </si>
  <si>
    <t>Fuzzy Logic-based stabilization of a magnetic ball suspension system</t>
  </si>
  <si>
    <t>International Journal of Artificial Intelligence</t>
  </si>
  <si>
    <t>0974-0635</t>
  </si>
  <si>
    <t>Zentralblatt MATH</t>
  </si>
  <si>
    <t>http://www.zentralblatt-math.org/zmath/en/journals/search/?an=00006839</t>
  </si>
  <si>
    <t>Site web revista</t>
  </si>
  <si>
    <t>Site web conferinta</t>
  </si>
  <si>
    <t>pp. 61, 6pg.</t>
  </si>
  <si>
    <t>Sisteme de conducere inteligente</t>
  </si>
  <si>
    <t>Reţele de senzori</t>
  </si>
  <si>
    <t>Conducere fuzzy</t>
  </si>
  <si>
    <t>Energii regenerabile</t>
  </si>
  <si>
    <t>http://www.elsevier.com/wps/find/journaldescription.cws_home/525448/description#description</t>
  </si>
  <si>
    <t>Convergence Stabilization by Parameter Tuning in Robust Fixed Point Transformation-based Adaptive Control of Underactuated MIMO Systems</t>
  </si>
  <si>
    <r>
      <t xml:space="preserve">Tar József K., Rudas Imre J. Rudas, János F. Bitó, </t>
    </r>
    <r>
      <rPr>
        <u/>
        <sz val="10"/>
        <rFont val="Arial"/>
        <family val="2"/>
        <charset val="238"/>
      </rPr>
      <t>Preitl Stefan</t>
    </r>
    <r>
      <rPr>
        <sz val="10"/>
        <rFont val="Arial"/>
      </rPr>
      <t xml:space="preserve">, </t>
    </r>
    <r>
      <rPr>
        <u/>
        <sz val="10"/>
        <rFont val="Arial"/>
        <family val="2"/>
        <charset val="238"/>
      </rPr>
      <t>Precup Radu-Emil</t>
    </r>
  </si>
  <si>
    <t>Modeling and Control Aspects of Long Distance Telesurgical Applications</t>
  </si>
  <si>
    <r>
      <t xml:space="preserve">Haidegger Tamás, Kovács Levente, </t>
    </r>
    <r>
      <rPr>
        <u/>
        <sz val="10"/>
        <rFont val="Arial"/>
        <family val="2"/>
        <charset val="238"/>
      </rPr>
      <t>Preitl Stefan</t>
    </r>
    <r>
      <rPr>
        <sz val="10"/>
        <rFont val="Arial"/>
      </rPr>
      <t xml:space="preserve">, </t>
    </r>
    <r>
      <rPr>
        <u/>
        <sz val="10"/>
        <rFont val="Arial"/>
        <family val="2"/>
        <charset val="238"/>
      </rPr>
      <t>Precup Radu-Emil</t>
    </r>
    <r>
      <rPr>
        <sz val="10"/>
        <rFont val="Arial"/>
      </rPr>
      <t>, Kovács Adalbert, Benyó Balázs, Benyó Zoltán</t>
    </r>
  </si>
  <si>
    <t>Double Inverted Pendulum Control by Linear Quadratic Regulator and Reinforcement Learning</t>
  </si>
  <si>
    <t>pp. 407, 6 pg.</t>
  </si>
  <si>
    <t>pp. 197, 6 pg.</t>
  </si>
  <si>
    <t>pp. 159, 6 pg.</t>
  </si>
  <si>
    <r>
      <t xml:space="preserve">Biro Sandor, </t>
    </r>
    <r>
      <rPr>
        <u/>
        <sz val="10"/>
        <rFont val="Arial"/>
        <family val="2"/>
        <charset val="238"/>
      </rPr>
      <t>Precup Radu-Emil</t>
    </r>
    <r>
      <rPr>
        <sz val="10"/>
        <rFont val="Arial"/>
      </rPr>
      <t>, Todinca Doru</t>
    </r>
  </si>
  <si>
    <t>Takagi-Sugeno Fuzzy Controller for a Magnetic Levitation System Laboratory Equipment</t>
  </si>
  <si>
    <t>pp. 55, 6 pp.</t>
  </si>
  <si>
    <r>
      <t>Dragos Claudia-Adina</t>
    </r>
    <r>
      <rPr>
        <sz val="10"/>
        <rFont val="Arial"/>
      </rPr>
      <t xml:space="preserve">, </t>
    </r>
    <r>
      <rPr>
        <u/>
        <sz val="10"/>
        <rFont val="Arial"/>
        <family val="2"/>
        <charset val="238"/>
      </rPr>
      <t>Preitl Stefan</t>
    </r>
    <r>
      <rPr>
        <sz val="10"/>
        <rFont val="Arial"/>
      </rPr>
      <t xml:space="preserve">, </t>
    </r>
    <r>
      <rPr>
        <u/>
        <sz val="10"/>
        <rFont val="Arial"/>
        <family val="2"/>
        <charset val="238"/>
      </rPr>
      <t>Precup Radu-Emil</t>
    </r>
    <r>
      <rPr>
        <sz val="10"/>
        <rFont val="Arial"/>
      </rPr>
      <t>, Bulzan Raul-Gherasim Bulzan, Pozna Claudiu, Tar József K.</t>
    </r>
  </si>
  <si>
    <r>
      <t xml:space="preserve">N.Budisan, </t>
    </r>
    <r>
      <rPr>
        <u/>
        <sz val="10"/>
        <rFont val="Arial"/>
        <family val="2"/>
        <charset val="238"/>
      </rPr>
      <t>O.Prostean</t>
    </r>
    <r>
      <rPr>
        <sz val="10"/>
        <rFont val="Arial"/>
        <family val="2"/>
      </rPr>
      <t xml:space="preserve">,
N. Robu, </t>
    </r>
    <r>
      <rPr>
        <u/>
        <sz val="10"/>
        <rFont val="Arial"/>
        <family val="2"/>
        <charset val="238"/>
      </rPr>
      <t>I. Filip</t>
    </r>
    <r>
      <rPr>
        <sz val="10"/>
        <rFont val="Arial"/>
        <family val="2"/>
      </rPr>
      <t xml:space="preserve">
</t>
    </r>
  </si>
  <si>
    <t>Revival by Automation of Induction Generator for Distributed Power Systems, in Romanian Academic Research</t>
  </si>
  <si>
    <t>Renewable Energy</t>
  </si>
  <si>
    <t>Vol.32, No.9, pp.1484, 13 pg.</t>
  </si>
  <si>
    <t>0960-1481</t>
  </si>
  <si>
    <t>http://www.elsevier.com/wps/find/journaldescription.cws_home/969/description#description</t>
  </si>
  <si>
    <t>2009 Oct</t>
  </si>
  <si>
    <r>
      <t>C Vasar</t>
    </r>
    <r>
      <rPr>
        <sz val="10"/>
        <rFont val="Arial"/>
        <family val="2"/>
        <charset val="238"/>
      </rPr>
      <t xml:space="preserve">, </t>
    </r>
    <r>
      <rPr>
        <u/>
        <sz val="10"/>
        <rFont val="Arial"/>
        <family val="2"/>
        <charset val="238"/>
      </rPr>
      <t>O. Prostean,</t>
    </r>
    <r>
      <rPr>
        <sz val="10"/>
        <rFont val="Arial"/>
        <family val="2"/>
        <charset val="238"/>
      </rPr>
      <t xml:space="preserve"> </t>
    </r>
    <r>
      <rPr>
        <u/>
        <sz val="10"/>
        <rFont val="Arial"/>
        <family val="2"/>
        <charset val="238"/>
      </rPr>
      <t>Filip Ioan</t>
    </r>
    <r>
      <rPr>
        <sz val="10"/>
        <rFont val="Arial"/>
        <family val="2"/>
        <charset val="238"/>
      </rPr>
      <t>, R. Robu</t>
    </r>
  </si>
  <si>
    <t>A Reliability Analysis for Wireless Sensor Networks in a Wind Farm</t>
  </si>
  <si>
    <t>Proceedings of the    XXII International Conference in Information,      Communication and Automation Technologies, ICAT 2009,  Sarajevo, Bosnia Herzegovina</t>
  </si>
  <si>
    <t>CD-ROM 5 pag.</t>
  </si>
  <si>
    <t>978-1-4244-4221-8</t>
  </si>
  <si>
    <t>http://icat.etf.unsa.ba/files/ICAT2009_CFP_ver_04_03_2009.pdf</t>
  </si>
  <si>
    <r>
      <t>Filip Ioan,</t>
    </r>
    <r>
      <rPr>
        <sz val="10"/>
        <rFont val="Arial"/>
        <family val="2"/>
        <charset val="238"/>
      </rPr>
      <t xml:space="preserve"> R.Robu, </t>
    </r>
    <r>
      <rPr>
        <u/>
        <sz val="10"/>
        <rFont val="Arial"/>
        <family val="2"/>
        <charset val="238"/>
      </rPr>
      <t>I.Szeidert</t>
    </r>
    <r>
      <rPr>
        <sz val="10"/>
        <rFont val="Arial"/>
        <family val="2"/>
        <charset val="238"/>
      </rPr>
      <t>, A.Robu</t>
    </r>
  </si>
  <si>
    <t>Considerations Regarding an Unusual Cause of DatabaseConcurrency Exception</t>
  </si>
  <si>
    <t>Proceedings of  19th DAAAM International Symposium 2008 "Intelligent Manufacturing &amp; Automation", Trnava, Slovakia</t>
  </si>
  <si>
    <t>pp. 493, 2 pag.</t>
  </si>
  <si>
    <t>978-3-901509-68-1</t>
  </si>
  <si>
    <t>http://www.daaam.com/</t>
  </si>
  <si>
    <r>
      <t xml:space="preserve">R.Robu, </t>
    </r>
    <r>
      <rPr>
        <u/>
        <sz val="10"/>
        <rFont val="Arial"/>
        <family val="2"/>
        <charset val="238"/>
      </rPr>
      <t>Filip Ioan</t>
    </r>
  </si>
  <si>
    <t>Issues Regarding Digital Signature Infrastructure and Digital Certificate Management</t>
  </si>
  <si>
    <t>pp. 1181, 2 pag</t>
  </si>
  <si>
    <r>
      <t xml:space="preserve">N. Budisan, V. Groza, </t>
    </r>
    <r>
      <rPr>
        <u/>
        <sz val="10"/>
        <rFont val="Arial"/>
        <family val="2"/>
        <charset val="238"/>
      </rPr>
      <t>O. Prostean</t>
    </r>
    <r>
      <rPr>
        <sz val="10"/>
        <rFont val="Arial"/>
        <family val="2"/>
        <charset val="238"/>
      </rPr>
      <t xml:space="preserve">,  </t>
    </r>
    <r>
      <rPr>
        <u/>
        <sz val="10"/>
        <rFont val="Arial"/>
        <family val="2"/>
        <charset val="238"/>
      </rPr>
      <t>Filip Ioan</t>
    </r>
    <r>
      <rPr>
        <sz val="10"/>
        <rFont val="Arial"/>
        <family val="2"/>
        <charset val="238"/>
      </rPr>
      <t>,  M. Biriescu,</t>
    </r>
    <r>
      <rPr>
        <u/>
        <sz val="10"/>
        <rFont val="Arial"/>
        <family val="2"/>
        <charset val="238"/>
      </rPr>
      <t xml:space="preserve"> I. Szeidert</t>
    </r>
    <r>
      <rPr>
        <sz val="10"/>
        <rFont val="Arial"/>
        <family val="2"/>
        <charset val="238"/>
      </rPr>
      <t>, M. Stern</t>
    </r>
  </si>
  <si>
    <t>Rotation Speed and Wind Speed Indirect Measurement Methods for the Control of Windmills with Fixed Blades Turbine</t>
  </si>
  <si>
    <t>Proceedings of  IEEE I2MTC-International Instrumentation &amp; Measurement Technology Conference,  Vancouver –Canada</t>
  </si>
  <si>
    <t>pp. 912, 5 pag.</t>
  </si>
  <si>
    <t>http://imtc.ieee-ims.org/</t>
  </si>
  <si>
    <t>2009 Aug</t>
  </si>
  <si>
    <r>
      <t>C. Vasar, O. Prostean, Filip Ioan</t>
    </r>
    <r>
      <rPr>
        <sz val="10"/>
        <color indexed="8"/>
        <rFont val="Arial"/>
        <family val="2"/>
        <charset val="238"/>
      </rPr>
      <t>, R. Robu, D.Popescu</t>
    </r>
  </si>
  <si>
    <t>Markov Models for Wireless Sensor Network Reliability</t>
  </si>
  <si>
    <t>Proceedings of  IEEE 5th International Conference on Intelligent Computer Communication and Processing,  Cluj-Napoca, Romania</t>
  </si>
  <si>
    <t>CD-ROM 4 pag.</t>
  </si>
  <si>
    <t>978-1-4244-5007-7</t>
  </si>
  <si>
    <t>http://www.iccp.ro/iccp2011/</t>
  </si>
  <si>
    <r>
      <t>I.Szeidert, O. Prostean</t>
    </r>
    <r>
      <rPr>
        <sz val="10"/>
        <color indexed="8"/>
        <rFont val="Arial"/>
        <family val="2"/>
        <charset val="238"/>
      </rPr>
      <t xml:space="preserve">, N. Budisan, </t>
    </r>
    <r>
      <rPr>
        <u/>
        <sz val="10"/>
        <color indexed="8"/>
        <rFont val="Arial"/>
        <family val="2"/>
        <charset val="238"/>
      </rPr>
      <t>Filip Ioan</t>
    </r>
    <r>
      <rPr>
        <sz val="10"/>
        <color indexed="8"/>
        <rFont val="Arial"/>
        <family val="2"/>
        <charset val="238"/>
      </rPr>
      <t>, V.E. Balas, G. Prostean</t>
    </r>
  </si>
  <si>
    <t>Viewpoint on Wind Energy Usage in Romania- Banat Region</t>
  </si>
  <si>
    <t>Proceedings of the WSEAS International Conference, 11th WSEAS International Conference on Sustainability in Science Engineering (SSE ’09), Timisoara, Romania</t>
  </si>
  <si>
    <t>pp.17, 5 pg.</t>
  </si>
  <si>
    <t xml:space="preserve">978-960-474-080-2 </t>
  </si>
  <si>
    <t>http://www.wseas.us/conferences/2009/timisoara/sse/</t>
  </si>
  <si>
    <r>
      <t>Filip Ioan, C.Vasar</t>
    </r>
    <r>
      <rPr>
        <sz val="10"/>
        <color indexed="8"/>
        <rFont val="Arial"/>
        <family val="2"/>
        <charset val="238"/>
      </rPr>
      <t>, R. Robu</t>
    </r>
  </si>
  <si>
    <t>Considerations about an Oracle Database Multi-Master Replication</t>
  </si>
  <si>
    <t>Proceedings of the 5th  International Symposium on Applied Computational Intelligence SACI 2009, Timisoara, Romania</t>
  </si>
  <si>
    <t>I.Szeidert, Filip Ioan</t>
  </si>
  <si>
    <t>Modeling and Simulation of a Doubly-Fed Induction Machine Operating in Generator Regime with α Angle Lagged Windings</t>
  </si>
  <si>
    <r>
      <t xml:space="preserve">G.O.Tirian, </t>
    </r>
    <r>
      <rPr>
        <u/>
        <sz val="10"/>
        <color indexed="8"/>
        <rFont val="Arial"/>
        <family val="2"/>
        <charset val="238"/>
      </rPr>
      <t>O.Prostean, Filip Ioan</t>
    </r>
  </si>
  <si>
    <t>Control System of the Continuous Casting Process for Cracks Removal</t>
  </si>
  <si>
    <t>2008 Aug</t>
  </si>
  <si>
    <r>
      <t>C.Vasar, O. Prostean, Filip Ioan, I.Szeidert</t>
    </r>
    <r>
      <rPr>
        <sz val="10"/>
        <color indexed="8"/>
        <rFont val="Arial"/>
        <family val="2"/>
        <charset val="238"/>
      </rPr>
      <t>, A.Robu</t>
    </r>
  </si>
  <si>
    <t>Using Data Aggregation to Prolong the Lifetime of Wide-area Wireless</t>
  </si>
  <si>
    <t>Proceedings of  IEEE 4th International Conference on Intelligent Computer Communication and Processing,  Cluj-Napoca, Romania</t>
  </si>
  <si>
    <t>CD-ROM, 4 pag</t>
  </si>
  <si>
    <t xml:space="preserve"> 978-1-4244-2673-7</t>
  </si>
  <si>
    <r>
      <t>I. Szeidert, O. Prostean, Filip Ioan, C. Vasar,</t>
    </r>
    <r>
      <rPr>
        <sz val="10"/>
        <color indexed="8"/>
        <rFont val="Arial"/>
        <family val="2"/>
        <charset val="238"/>
      </rPr>
      <t xml:space="preserve"> L. Mihet-Pop</t>
    </r>
  </si>
  <si>
    <t>Issues regarding the modeling and simulation of wind energy conversion system’s components</t>
  </si>
  <si>
    <t>Proceedings of  the International Conference on Automation, Quality &amp; Testing, Robotics (AQTR 2008),  Cluj-Napoca</t>
  </si>
  <si>
    <t>CD-ROM, 4 pag.</t>
  </si>
  <si>
    <t>978-1-4244-2576-1</t>
  </si>
  <si>
    <t>http://aqtr.ro/</t>
  </si>
  <si>
    <t>2007 Septembire</t>
  </si>
  <si>
    <r>
      <t xml:space="preserve">L. Mihet-Popa, </t>
    </r>
    <r>
      <rPr>
        <u/>
        <sz val="10"/>
        <rFont val="Arial"/>
        <family val="2"/>
      </rPr>
      <t>O. Prostean, I. Filip, I. Szeidert, C.Vasar</t>
    </r>
  </si>
  <si>
    <t>Fault Detection Methods for Frequency Converters Fed Induction Machines</t>
  </si>
  <si>
    <t>Proceedings of the 12th IEEE International Conference on Emerging Technologies and Factory Automation, ETFA 2007, Patras, Grecia September 25-28, 2007,   ISBN, pag. 161-168</t>
  </si>
  <si>
    <t>http://www.etfa-2011.org/</t>
  </si>
  <si>
    <t>I. Filip , O. Prostean,  I.Szeidert, C. Vasar</t>
  </si>
  <si>
    <t>Consideration regarding the convergence and stability of an adaptive self-tuning control system</t>
  </si>
  <si>
    <t>Proceedings of the 5th IEEE  International Conference on Computational Cybernetics, Gammarth, Tunisia, Oct. 19-21, 2007</t>
  </si>
  <si>
    <t>pp. 75, 5 pag.</t>
  </si>
  <si>
    <r>
      <t>N. Budisan,</t>
    </r>
    <r>
      <rPr>
        <u/>
        <sz val="10"/>
        <rFont val="Arial"/>
        <family val="2"/>
        <charset val="238"/>
      </rPr>
      <t xml:space="preserve"> I. Filip,</t>
    </r>
    <r>
      <rPr>
        <sz val="10"/>
        <rFont val="Arial"/>
        <family val="2"/>
      </rPr>
      <t>V. Balas, G. Prostean,</t>
    </r>
    <r>
      <rPr>
        <u/>
        <sz val="10"/>
        <rFont val="Arial"/>
        <family val="2"/>
        <charset val="238"/>
      </rPr>
      <t xml:space="preserve"> I. Szeidert</t>
    </r>
  </si>
  <si>
    <t>Considerations Regarding the Induction Generator’s Compound Excitation</t>
  </si>
  <si>
    <t>Proceedings of the 2nd IASME/WSEAS International Conference on Energy &amp; Environment, Portorose, Slovenia, May 15-17, 2007</t>
  </si>
  <si>
    <t>pp. 140, 7 pag.</t>
  </si>
  <si>
    <t>978-960-8457-69-0</t>
  </si>
  <si>
    <t>http://www.wseas.us/reports/2007/slovenia/index.html</t>
  </si>
  <si>
    <r>
      <t>M. Babescu, I</t>
    </r>
    <r>
      <rPr>
        <u/>
        <sz val="10"/>
        <rFont val="Arial"/>
        <family val="2"/>
      </rPr>
      <t>. Filip</t>
    </r>
    <r>
      <rPr>
        <sz val="10"/>
        <rFont val="Arial"/>
      </rPr>
      <t xml:space="preserve">, V. Balas, </t>
    </r>
    <r>
      <rPr>
        <u/>
        <sz val="10"/>
        <rFont val="Arial"/>
        <family val="2"/>
      </rPr>
      <t>O. Prostean, C. Vasar</t>
    </r>
  </si>
  <si>
    <t>Considerations Regarding the Control of a Mixed Genset Based on the Usage of Synchronous and Asynchronous Generator</t>
  </si>
  <si>
    <r>
      <t xml:space="preserve">N. Budisan, </t>
    </r>
    <r>
      <rPr>
        <u/>
        <sz val="10"/>
        <rFont val="Arial"/>
        <family val="2"/>
      </rPr>
      <t>I. Filip, O. Prostean, I. Szeidert</t>
    </r>
    <r>
      <rPr>
        <sz val="10"/>
        <rFont val="Arial"/>
      </rPr>
      <t>, L. Mihet-Popa</t>
    </r>
  </si>
  <si>
    <t>Considerations regarding the Induction Generator’s Self-Excitation within Energy Power Stations</t>
  </si>
  <si>
    <t>Proceedings of the 4th  International Symposium on Applied Computational Intelligence SACI 2007, Timisoara, Romania, May 17-18, 2007</t>
  </si>
  <si>
    <t>pp. 257, 5 pag.</t>
  </si>
  <si>
    <t>Self-tuning Control Using External Integrator Loop for a Synchronous Generator Excitation System</t>
  </si>
  <si>
    <t xml:space="preserve">Proceedings of the 11th IEEE International Conference on Emerging Technologies and Factory Automation, ETFA2006, Prague September 20-22, 2006, </t>
  </si>
  <si>
    <t>http://www.action-m.com/etfa2006/</t>
  </si>
  <si>
    <t>2006 Septembire</t>
  </si>
  <si>
    <t>pp.161, 8 pg.</t>
  </si>
  <si>
    <t>pp.123, 6 pg.</t>
  </si>
  <si>
    <t>pp.997, 4 pg.</t>
  </si>
  <si>
    <t>1-4244-0826-1</t>
  </si>
  <si>
    <t>1-4244-0681=1</t>
  </si>
  <si>
    <r>
      <t>I. Filip</t>
    </r>
    <r>
      <rPr>
        <sz val="10"/>
        <rFont val="Arial"/>
      </rPr>
      <t xml:space="preserve">, </t>
    </r>
    <r>
      <rPr>
        <u/>
        <sz val="10"/>
        <rFont val="Arial"/>
        <family val="2"/>
      </rPr>
      <t>O. Prostean</t>
    </r>
    <r>
      <rPr>
        <sz val="10"/>
        <rFont val="Arial"/>
      </rPr>
      <t xml:space="preserve">, </t>
    </r>
    <r>
      <rPr>
        <u/>
        <sz val="10"/>
        <rFont val="Arial"/>
        <family val="2"/>
      </rPr>
      <t>I.Szeidert</t>
    </r>
    <r>
      <rPr>
        <sz val="10"/>
        <rFont val="Arial"/>
      </rPr>
      <t xml:space="preserve">, G. Prostean, </t>
    </r>
    <r>
      <rPr>
        <u/>
        <sz val="10"/>
        <rFont val="Arial"/>
        <family val="2"/>
      </rPr>
      <t>C. Vasar</t>
    </r>
  </si>
  <si>
    <r>
      <t>I. Szeidert, O. Prostean</t>
    </r>
    <r>
      <rPr>
        <sz val="10"/>
        <color indexed="8"/>
        <rFont val="Arial"/>
        <family val="2"/>
        <charset val="238"/>
      </rPr>
      <t>, N. Budisan,</t>
    </r>
    <r>
      <rPr>
        <u/>
        <sz val="10"/>
        <color indexed="8"/>
        <rFont val="Arial"/>
        <family val="2"/>
        <charset val="238"/>
      </rPr>
      <t xml:space="preserve"> Filip Ioan,</t>
    </r>
    <r>
      <rPr>
        <sz val="10"/>
        <color indexed="8"/>
        <rFont val="Arial"/>
        <family val="2"/>
        <charset val="238"/>
      </rPr>
      <t xml:space="preserve"> V. E. Balas, G. Prostean</t>
    </r>
  </si>
  <si>
    <t>Actual Situation and Perspectives on Wind Energy Usage in Banat Region</t>
  </si>
  <si>
    <t xml:space="preserve"> Issue 8, Volume 4, pp.369, 4 pg.</t>
  </si>
  <si>
    <t>1991-8763</t>
  </si>
  <si>
    <t>http://www.worldses.org/journals/control/index.html</t>
  </si>
  <si>
    <t>ACM</t>
  </si>
  <si>
    <t>http://portal.acm.org/citation.cfm?id=J1188&amp;picked=prox</t>
  </si>
  <si>
    <r>
      <t xml:space="preserve">L. Mihet-Popa, </t>
    </r>
    <r>
      <rPr>
        <u/>
        <sz val="10"/>
        <color indexed="8"/>
        <rFont val="Arial"/>
        <family val="2"/>
      </rPr>
      <t>O. Prostean, I. Szeidert</t>
    </r>
  </si>
  <si>
    <t xml:space="preserve">The Soft-starters Modeling, Simulations and Control Implementation for 2 MW Constant Speed Wind Turbines </t>
  </si>
  <si>
    <t>IREE - The International Review of Electrical Engineering</t>
  </si>
  <si>
    <t>No.1, Vol.3</t>
  </si>
  <si>
    <t>1827-6660</t>
  </si>
  <si>
    <t>http://www.praiseworthyprize.com/IREE.htm</t>
  </si>
  <si>
    <t>ISI</t>
  </si>
  <si>
    <t>http://apps.isiknowledge.com/full_record.do?product=UA&amp;search_mode=GeneralSearch&amp;qid=1&amp;SID=N12c4OB9ChH2amEJHdP&amp;page=1&amp;doc=10&amp;colname=WOS&amp;cacheurlFromRightClick=no</t>
  </si>
  <si>
    <t>3</t>
  </si>
  <si>
    <t>2006 Iulie</t>
  </si>
  <si>
    <r>
      <t>I. Filip, O. Prostean, I.Szeidert,</t>
    </r>
    <r>
      <rPr>
        <sz val="10"/>
        <rFont val="Arial"/>
        <family val="2"/>
        <charset val="238"/>
      </rPr>
      <t xml:space="preserve"> V.</t>
    </r>
    <r>
      <rPr>
        <u/>
        <sz val="10"/>
        <rFont val="Arial"/>
        <family val="2"/>
        <charset val="238"/>
      </rPr>
      <t xml:space="preserve"> </t>
    </r>
    <r>
      <rPr>
        <sz val="10"/>
        <rFont val="Arial"/>
        <family val="2"/>
        <charset val="238"/>
      </rPr>
      <t>Balas, 
 G. Prostean</t>
    </r>
    <r>
      <rPr>
        <u/>
        <sz val="10"/>
        <rFont val="Arial"/>
        <family val="2"/>
        <charset val="238"/>
      </rPr>
      <t xml:space="preserve">
</t>
    </r>
  </si>
  <si>
    <t>Comparative Study Regarding an Adaptive Fuzzy Controller and a Self-Tuning Controller with Application to the Excitation Control of a Synchronous Generator</t>
  </si>
  <si>
    <t xml:space="preserve"> Issue 7, Vol.5, pag. pp.1587, 6 pg.</t>
  </si>
  <si>
    <t>1109-2777</t>
  </si>
  <si>
    <t>http://www.worldses.org/journals/systems/index.html</t>
  </si>
  <si>
    <t>http://www.researcherid.com/ProfileView.action?queryString=KG0UuZjN5WlbNDYeE9y49JBrKliXDisRy9avPsKy6Jw%253D&amp;Init=Yes&amp;SrcApp=CR&amp;returnCode=ROUTER.Unauthorized</t>
  </si>
  <si>
    <t>2010 Sept</t>
  </si>
  <si>
    <r>
      <t>C. Koch-Ciobotaru</t>
    </r>
    <r>
      <rPr>
        <sz val="10"/>
        <color indexed="8"/>
        <rFont val="Arial"/>
        <family val="2"/>
        <charset val="238"/>
      </rPr>
      <t xml:space="preserve">, R. Boraci, </t>
    </r>
    <r>
      <rPr>
        <u/>
        <sz val="10"/>
        <color indexed="8"/>
        <rFont val="Arial"/>
        <family val="2"/>
        <charset val="238"/>
      </rPr>
      <t>Filip Ioan, C. Vasar</t>
    </r>
    <r>
      <rPr>
        <sz val="10"/>
        <color indexed="8"/>
        <rFont val="Arial"/>
        <family val="2"/>
        <charset val="238"/>
      </rPr>
      <t>, G. Prostean</t>
    </r>
  </si>
  <si>
    <t>Control Strategy for a Variable-Speed Wind Turbine Using DC Bus Measurements</t>
  </si>
  <si>
    <t>Proc. SISY 2010 - 8th International Symposium on Intelligent Systems and Informatics, September 10-11, 2010, Subotica, Serbia</t>
  </si>
  <si>
    <t>pp.329, 6 pag.</t>
  </si>
  <si>
    <t xml:space="preserve">978-1-4244-7395-3 </t>
  </si>
  <si>
    <t>http://conf.uni-obuda.hu/sisy2010/</t>
  </si>
  <si>
    <t>http://ieeexplore.ieee.org/xpl/mostRecentIssue.jsp?asf_arn=null&amp;asf_iid=null&amp;asf_pun=5598965&amp;asf_in=null&amp;asf_rpp=null&amp;asf_iv=null&amp;asf_sp=null&amp;asf_pn=7</t>
  </si>
  <si>
    <r>
      <t>Iosif Szeidert, Octavian Prostean,  Filip Ioan, Cristian Vasa</t>
    </r>
    <r>
      <rPr>
        <sz val="10"/>
        <color indexed="8"/>
        <rFont val="Arial"/>
        <family val="2"/>
        <charset val="238"/>
      </rPr>
      <t>r</t>
    </r>
  </si>
  <si>
    <t>Determination of Synchronous Generator’s Efficiency and of Wind Turbine’s Mathematical Models based on the Usage of Regression Functions</t>
  </si>
  <si>
    <r>
      <t>C. Vasar, Filip Ioan, Szeidert</t>
    </r>
    <r>
      <rPr>
        <sz val="10"/>
        <color indexed="8"/>
        <rFont val="Arial"/>
        <family val="2"/>
        <charset val="238"/>
      </rPr>
      <t>, I. Borza</t>
    </r>
  </si>
  <si>
    <t>Fault Detection Methods for Wireless Sensor Networks Using Neural Networks</t>
  </si>
  <si>
    <t xml:space="preserve">Proceedings of  the IEEE International Joint Conferences on Computational Cybernetics and Technical Informatics (ICCC-CONTI 2010),Timisoara </t>
  </si>
  <si>
    <t>http://conf.uni-obuda.hu/iccc-conti2010/</t>
  </si>
  <si>
    <t>http://ieeexplore.ieee.org/search/freesearchresult.jsp?queryText=ICCC-CONTI%202010&amp;openedRefinements=*&amp;pageNumber=4&amp;searchField=Search%20All&amp;refinements=4288572976&amp;pageNumber=1&amp;resultAction=REFINE&amp;history=no</t>
  </si>
  <si>
    <r>
      <t>I. Szeidert, Filip Ioan, C. Vasar</t>
    </r>
    <r>
      <rPr>
        <sz val="10"/>
        <color indexed="8"/>
        <rFont val="Arial"/>
        <family val="2"/>
        <charset val="238"/>
      </rPr>
      <t>, G. Prostean</t>
    </r>
  </si>
  <si>
    <t>Wind Aggregate's Mathematical Modeling Method based on Wind Tunnel Test Results and Regression Functions</t>
  </si>
  <si>
    <r>
      <t>Filip Ioan, I. Szeidert</t>
    </r>
    <r>
      <rPr>
        <sz val="10"/>
        <color indexed="8"/>
        <rFont val="Arial"/>
        <family val="2"/>
        <charset val="238"/>
      </rPr>
      <t xml:space="preserve">, L. Mihet-Popa, </t>
    </r>
    <r>
      <rPr>
        <u/>
        <sz val="10"/>
        <color indexed="8"/>
        <rFont val="Arial"/>
        <family val="2"/>
        <charset val="238"/>
      </rPr>
      <t>C. Vasar</t>
    </r>
  </si>
  <si>
    <t>On-line Tuning Procedure of a Recursive Parameter Estimator Used for a Synchronous Generator Adaptive Control</t>
  </si>
  <si>
    <r>
      <t xml:space="preserve">L. Mihet-Popa, </t>
    </r>
    <r>
      <rPr>
        <u/>
        <sz val="10"/>
        <color indexed="8"/>
        <rFont val="Arial"/>
        <family val="2"/>
        <charset val="238"/>
      </rPr>
      <t>Filip Ioan</t>
    </r>
  </si>
  <si>
    <t>Modeling and Simulation of a Soft-Starter for Large Wind Turbine Induction Generators</t>
  </si>
  <si>
    <t>Study of brake transient regimes for a small wind generator</t>
  </si>
  <si>
    <t>Proceedings of  the IEEE 3rd International Symposium on Exploitation of Renewable Energy Sources (EXPRES), Subotica, Serbia</t>
  </si>
  <si>
    <t>pp. 85, 4 pag.</t>
  </si>
  <si>
    <t xml:space="preserve"> 978-1-4577-0097-2</t>
  </si>
  <si>
    <t>http://conf.uni-obuda.hu/expres2011/</t>
  </si>
  <si>
    <t>http://ieeexplore.ieee.org/xpl/freeabs_all.jsp?arnumber=5741797&amp;abstractAccess=no&amp;userType=</t>
  </si>
  <si>
    <t>2011 Ianuarie</t>
  </si>
  <si>
    <t>Issues regarding mathematical modeling of wind aggregates</t>
  </si>
  <si>
    <t>Proceedings of  the IEEE 9th International Symposium on Applied Machine Intelligence and Informatics (SAMI),   Smolenice, Slovakia</t>
  </si>
  <si>
    <t xml:space="preserve"> pp. 23, 4 pag</t>
  </si>
  <si>
    <t xml:space="preserve"> 978-1-4244-7429-5</t>
  </si>
  <si>
    <t>http://conf.uni-obuda.hu/sami2011/</t>
  </si>
  <si>
    <t>http://ieeexplore.ieee.org/xpl/freeabs_all.jsp?arnumber=5738891&amp;abstractAccess=no&amp;userType=</t>
  </si>
  <si>
    <t>Modeling and simulation of primary solidification process of steel</t>
  </si>
  <si>
    <t>http://ieeexplore.ieee.org/xpl/freeabs_all.jsp?arnumber=5738896&amp;abstractAccess=no&amp;userType=</t>
  </si>
  <si>
    <t>Variable Speed Wind Turbines Using Cage Rotor Induction Generators Connected to the Grid</t>
  </si>
  <si>
    <t xml:space="preserve">978-1-4244-1444-4 </t>
  </si>
  <si>
    <t>http://www.ieee.ca/epc07</t>
  </si>
  <si>
    <t>http://ieeexplore.ieee.org/search/freesrchabstract.jsp?tp=&amp;arnumber=4520298&amp;queryText%3D%28Authors%3ASzeidert%29%26openedRefinements%3D*%26sortType%3Ddesc_Publication+Year%26ranges%3D2007_2007_Publication_Year%26matchBoolean%3Dtrue%26searchField%3DSearch+All&amp;abstractAccess=no&amp;userType=inst</t>
  </si>
  <si>
    <t>About Initial Setting of a Self-Tuning Controller</t>
  </si>
  <si>
    <t xml:space="preserve">http://ieeexplore.ieee.org/Xplore/defdeny.jsp?url=http%3A%2F%2Fieeexplore.ieee.org%2Fstamp%2Fstamp.jsp%3Ftp%3D%26arnumber%3D4262522%26userType%3Dinst&amp;denyReason=-133&amp;arnumber=4262522&amp;productsMatched=null&amp;userType=inst </t>
  </si>
  <si>
    <r>
      <t xml:space="preserve">L. Mihet-Popa, V. Groza, G.  Prostean, </t>
    </r>
    <r>
      <rPr>
        <u/>
        <sz val="10"/>
        <rFont val="Arial"/>
        <family val="2"/>
      </rPr>
      <t>I.Filip</t>
    </r>
    <r>
      <rPr>
        <sz val="10"/>
        <rFont val="Arial"/>
        <family val="2"/>
      </rPr>
      <t xml:space="preserve">, </t>
    </r>
    <r>
      <rPr>
        <u/>
        <sz val="10"/>
        <rFont val="Arial"/>
        <family val="2"/>
      </rPr>
      <t>I. Szeidert</t>
    </r>
  </si>
  <si>
    <t>Proceedings of IEEE Electrical Power Conference  EPC 2007, IEEE Canada</t>
  </si>
  <si>
    <t>pp.295, 4 pg.</t>
  </si>
  <si>
    <t>pp.325, 4 pg.</t>
  </si>
  <si>
    <t>pp.451, 4 pg.</t>
  </si>
  <si>
    <t>pp.459, 5 pg.</t>
  </si>
  <si>
    <t>pp.465, 6 pg.</t>
  </si>
  <si>
    <t xml:space="preserve"> pp. 311, 5 pg.</t>
  </si>
  <si>
    <t>pp.8, 6 pg.</t>
  </si>
  <si>
    <t>pp.251, 6 pg.</t>
  </si>
  <si>
    <t>2006 Sept</t>
  </si>
  <si>
    <r>
      <t>I. Szeidert, O. Prostean, 
I. Filip, C. Vasar</t>
    </r>
    <r>
      <rPr>
        <sz val="10"/>
        <rFont val="Arial"/>
        <family val="2"/>
        <charset val="238"/>
      </rPr>
      <t xml:space="preserve">
</t>
    </r>
  </si>
  <si>
    <t xml:space="preserve">Above Flux Estimation Issues in Induction Generators with Application at Energy
Conversion Systems
</t>
  </si>
  <si>
    <t>http://www.bmf.hu/journal/EditPolicy.htm</t>
  </si>
  <si>
    <t>Volume 3, Issue Number 3, pp.137, 12 pg.</t>
  </si>
  <si>
    <r>
      <t>C. Vasar, Filip Ioan, I. Szeidert</t>
    </r>
    <r>
      <rPr>
        <sz val="10"/>
        <color indexed="8"/>
        <rFont val="Arial"/>
        <family val="2"/>
        <charset val="238"/>
      </rPr>
      <t>, A. Robu</t>
    </r>
  </si>
  <si>
    <t>Considerations regarding optimizing energy  consumption within wireless sensor network using data aggregation</t>
  </si>
  <si>
    <t xml:space="preserve"> 8th International Conference On Technical Informatics, CONTI’2008,5-6 June 2008, Timisoara, Romania</t>
  </si>
  <si>
    <t>Proceedings CONTI’2008</t>
  </si>
  <si>
    <t>pp. 67, 4 pg.</t>
  </si>
  <si>
    <t>1844-539X</t>
  </si>
  <si>
    <t>http://conti.ac.upt.ro/2008/conti2008/index.php</t>
  </si>
  <si>
    <r>
      <t>I. Filip , O. Prostean</t>
    </r>
    <r>
      <rPr>
        <sz val="10"/>
        <rFont val="Arial"/>
        <family val="2"/>
      </rPr>
      <t xml:space="preserve">,  F.Dragan, </t>
    </r>
    <r>
      <rPr>
        <u/>
        <sz val="10"/>
        <rFont val="Arial"/>
        <family val="2"/>
      </rPr>
      <t>C. Vasar</t>
    </r>
  </si>
  <si>
    <t>Neural-Adaptive Control Based on Adaline Neurons with Application to a Power System</t>
  </si>
  <si>
    <t>The  4th IFAC Conference on Management and Control of Production and Logistics (MCPL 2007), Sibiu, Sept. 27-30</t>
  </si>
  <si>
    <t>Proceedings MCPL'2007</t>
  </si>
  <si>
    <t>pp. 457, 7 pg.</t>
  </si>
  <si>
    <t>978-976-739-481-1</t>
  </si>
  <si>
    <t>http://www.ifac-papersonline.net/Management_and_Control_of_Production_and_Logistics/rss.html</t>
  </si>
  <si>
    <r>
      <t>C. Vasar, I. Szeidert, I.Filip</t>
    </r>
    <r>
      <rPr>
        <sz val="10"/>
        <color indexed="8"/>
        <rFont val="Arial"/>
        <family val="2"/>
      </rPr>
      <t>, G. Prostean</t>
    </r>
  </si>
  <si>
    <t>Short Term Electric Load Forecast with Artificial Neural Networks</t>
  </si>
  <si>
    <t>pp. 443, 8 pg.</t>
  </si>
  <si>
    <t>Membru in colective de redactie reviste internationale</t>
  </si>
  <si>
    <t>10 p / an (pt fiecare membru la revista cotata ISI)</t>
  </si>
  <si>
    <t>6 p / an (pt fiecare membru la revista indexata BDI)</t>
  </si>
  <si>
    <t>Recenzor reviste internationale</t>
  </si>
  <si>
    <t>5 p / an (pt fiecare recenzor la revista cotata ISI)</t>
  </si>
  <si>
    <t>3 p / an (pt fiecare recenzor la revista indexata BDI)</t>
  </si>
  <si>
    <t>Membru in comitete organizare conferinte internationale</t>
  </si>
  <si>
    <t>8 p / an (pt fiecare membru la conferinte cotate ISI proceedings)</t>
  </si>
  <si>
    <t>4 p / an (pt fiecare membru la conferinte indexate BDI)</t>
  </si>
  <si>
    <t>Recenzor la conferinte internationale</t>
  </si>
  <si>
    <t>4 p / an (pt fiecare recenzor la conferinte cotate ISI proceedings)</t>
  </si>
  <si>
    <t>2 p / an (pt fiecare recenzor la conferinte indexate BDI)</t>
  </si>
  <si>
    <t>Recenzor la edituri de prestigiu din strainatate</t>
  </si>
  <si>
    <t>10 p / an (pt fiecare recenzor)</t>
  </si>
  <si>
    <t>Lucrari invitate la conferinte internationale</t>
  </si>
  <si>
    <t>10 p (pt fiecare lucrare invitata la conferinte cotate ISI proceedings)</t>
  </si>
  <si>
    <t>8 p (pt fiecare lucrare invitata la conferinte indexate BDI)</t>
  </si>
  <si>
    <t>Profesor invitat la universitati de prestigiu (schimburile Erasmus nu se puncteaza)</t>
  </si>
  <si>
    <t>20 p (pt fiecare pozitie de profesor invitat)</t>
  </si>
  <si>
    <t>Pozitii de conducere in organizatii profesionale internationale</t>
  </si>
  <si>
    <t>20 p / an (pt pozitia de presedinte)</t>
  </si>
  <si>
    <t>10 p / an (pt alte pozitii)</t>
  </si>
  <si>
    <t>Citari ale creatiei de autor (autocitarile se exclud)</t>
  </si>
  <si>
    <t>10 p (pt fiecare citare)</t>
  </si>
  <si>
    <t xml:space="preserve">Membru al Academiei Romane sau al altor academii recunoscute </t>
  </si>
  <si>
    <t>25 p / an (pt Academia Romana)</t>
  </si>
  <si>
    <t>6 p / an (pt academiile de ramura)</t>
  </si>
  <si>
    <t>Doctor Honoris Causa al unor universitati acreditate</t>
  </si>
  <si>
    <t>20 p (pt fiecare DHC)</t>
  </si>
  <si>
    <t>Profesor onorific al unor universitati acreditate din strainatate</t>
  </si>
  <si>
    <t>5 p (pt fiecare titlu)</t>
  </si>
  <si>
    <t>Conducatori de doctorat</t>
  </si>
  <si>
    <t>2 p x nr. doctoranzi în stagiu + 5 p x nr. teze sustinute în perioada de evaluare (pt fiecare conducator) – pentru doctoratele internaţionale în cotutelă se aplica un coeficient de 2</t>
  </si>
  <si>
    <t>0,5 p x nr. participari ca recenzor in comisii de doctorat din afara UPT – pentru comisii din strainatate se aplica un coeficient de 2</t>
  </si>
  <si>
    <t>Premii internationale obtinute printr-un proces de selectie</t>
  </si>
  <si>
    <t>10 p (pt fiecare premiu)</t>
  </si>
  <si>
    <r>
      <t xml:space="preserve">8 p (pt fiecare </t>
    </r>
    <r>
      <rPr>
        <i/>
        <sz val="12"/>
        <rFont val="Arial"/>
        <family val="2"/>
      </rPr>
      <t>Best Paper Award</t>
    </r>
    <r>
      <rPr>
        <sz val="12"/>
        <rFont val="Arial"/>
        <family val="2"/>
      </rPr>
      <t xml:space="preserve"> la conferinte internationale recenzate)</t>
    </r>
  </si>
  <si>
    <t>Premii nationale obtinute printr-un proces de selectie</t>
  </si>
  <si>
    <t>10 p (pt fiecare premiu al Academiei Romane)</t>
  </si>
  <si>
    <t>5 p (pt fiecare alt premiu)</t>
  </si>
  <si>
    <t>Modalitatea de calcul al punctajului</t>
  </si>
  <si>
    <t>Punctajul obținut</t>
  </si>
  <si>
    <t>Perioada de evaluare</t>
  </si>
  <si>
    <t>2010 ianuarie – 2010 decembrie</t>
  </si>
  <si>
    <t>Valoare totala realizata in perioada de evaluare pt UPT</t>
  </si>
  <si>
    <t>Realizari in perioada de evaluare</t>
  </si>
  <si>
    <t>Valoare totala proiect (EURO)</t>
  </si>
  <si>
    <t>Echipa de lucru din UPT (subliniat director/responsabil)</t>
  </si>
  <si>
    <t>10. Proiecte obtinute prin competitii nationale, la care directorul de proiect sau responsabilul UPT este membru al centrului</t>
  </si>
  <si>
    <r>
      <t>Radu-Emil Precup</t>
    </r>
    <r>
      <rPr>
        <sz val="10"/>
        <rFont val="Arial"/>
        <family val="2"/>
      </rPr>
      <t xml:space="preserve"> - responsabil P2 UPT, Stefan Preitl, Florin Dragan, Dan Ungureanu-Anghel, Daniel Iercan, Emil Voisan, Mircea-Bogdan Radac, Claudia-Adina Dragos, Lucian-Ovidiu Fedorovici</t>
    </r>
  </si>
  <si>
    <t>Valoare totala proiect (lei)</t>
  </si>
  <si>
    <t>http://www.ifac-papersonline.net/Detailed/39491.html</t>
  </si>
  <si>
    <t>Article number 39491, pp. 16, 12 pg.</t>
  </si>
  <si>
    <t>Virtual Reference Feedback Tuning Approach to Fuzzy Control Systems Development</t>
  </si>
  <si>
    <r>
      <t>Precup Radu-Emil</t>
    </r>
    <r>
      <rPr>
        <sz val="10"/>
        <color indexed="8"/>
        <rFont val="Arial"/>
        <family val="2"/>
        <charset val="238"/>
      </rPr>
      <t xml:space="preserve">, </t>
    </r>
    <r>
      <rPr>
        <u/>
        <sz val="10"/>
        <color indexed="8"/>
        <rFont val="Arial"/>
        <family val="2"/>
        <charset val="238"/>
      </rPr>
      <t>Preitl Stefan</t>
    </r>
    <r>
      <rPr>
        <sz val="10"/>
        <color indexed="8"/>
        <rFont val="Arial"/>
        <family val="2"/>
        <charset val="238"/>
      </rPr>
      <t>, Burnham Keith J, Vinsonneau Benoit</t>
    </r>
  </si>
  <si>
    <t>http://www.ifac-papersonline.net/Detailed/39506.html</t>
  </si>
  <si>
    <t>Article number 39506, pp. 123, 6 pg.</t>
  </si>
  <si>
    <t>Sensitivity Analysis of Low Cost Fuzzy Controlled Servo Systems</t>
  </si>
  <si>
    <t>IFAC-PapersOnLine, International Federation of Automatic Control IFAC and Elsevier, Proceedings of the 16th IFAC World Congress, editor: P. Zitek, Praga, Cehia</t>
  </si>
  <si>
    <r>
      <t>Preitl Stefan</t>
    </r>
    <r>
      <rPr>
        <sz val="10"/>
        <color indexed="8"/>
        <rFont val="Arial"/>
        <family val="2"/>
        <charset val="238"/>
      </rPr>
      <t xml:space="preserve">, </t>
    </r>
    <r>
      <rPr>
        <u/>
        <sz val="10"/>
        <color indexed="8"/>
        <rFont val="Arial"/>
        <family val="2"/>
        <charset val="238"/>
      </rPr>
      <t>Precup Radu-Emil</t>
    </r>
    <r>
      <rPr>
        <sz val="10"/>
        <color indexed="8"/>
        <rFont val="Arial"/>
        <family val="2"/>
        <charset val="238"/>
      </rPr>
      <t>, Preitl Zsuzsa</t>
    </r>
  </si>
  <si>
    <t>http://www.ifac-papersonline.net/Detailed/28416.html</t>
  </si>
  <si>
    <t>Article number 28416, pp. 342, 6 pg.</t>
  </si>
  <si>
    <t>Stability Analysis of Fuzzy Control Systems. Multivariable Point of View</t>
  </si>
  <si>
    <r>
      <t>Precup Radu-Emil</t>
    </r>
    <r>
      <rPr>
        <sz val="10"/>
        <color indexed="8"/>
        <rFont val="Arial"/>
        <family val="2"/>
        <charset val="238"/>
      </rPr>
      <t xml:space="preserve">, </t>
    </r>
    <r>
      <rPr>
        <u/>
        <sz val="10"/>
        <color indexed="8"/>
        <rFont val="Arial"/>
        <family val="2"/>
        <charset val="238"/>
      </rPr>
      <t>Preitl Stefan</t>
    </r>
  </si>
  <si>
    <t>http://www.ifac-papersonline.net/Detailed/28425.html</t>
  </si>
  <si>
    <t>Article number 28425, pp. 396, 6 pg.</t>
  </si>
  <si>
    <t>Low Cost Fuzzy Controllers for Classes of Second-order Systems</t>
  </si>
  <si>
    <t>http://www.ifac-papersonline.net/Detailed/25699.html</t>
  </si>
  <si>
    <r>
      <t>Preitl Stefan</t>
    </r>
    <r>
      <rPr>
        <sz val="10"/>
        <color indexed="8"/>
        <rFont val="Arial"/>
        <family val="2"/>
        <charset val="238"/>
      </rPr>
      <t xml:space="preserve">, Preitl Zsuzsa, </t>
    </r>
    <r>
      <rPr>
        <u/>
        <sz val="10"/>
        <color indexed="8"/>
        <rFont val="Arial"/>
        <family val="2"/>
        <charset val="238"/>
      </rPr>
      <t>Precup Radu-Emil</t>
    </r>
  </si>
  <si>
    <t>Article number 25699, pp. 397, 6 pg.</t>
  </si>
  <si>
    <t>Development Method for a Takagi-Sugeno PI-fuzzy Controller</t>
  </si>
  <si>
    <t>http://www.ifac-papersonline.net/Detailed/26302.html</t>
  </si>
  <si>
    <t>Article number 26302, pp. 109, 6 pg.</t>
  </si>
  <si>
    <t>Low Cost Fuzzy Controlled Servo Systems in Mechatronic Systems</t>
  </si>
  <si>
    <t>IFAC-PapersOnLine, International Federation of Automatic Control IFAC and Elsevier, Proceedings of the 15th IFAC World Congress, editors: L. Basañez, J. A. de la Puente, Barcelona, Spania</t>
  </si>
  <si>
    <t>IFAC-PapersOnLine, International Federation of Automatic Control IFAC and Elsevier, Proceedings of 4th IFAC Symposium on Mechatronic Systems MECHATRONICS 2006, Heidelberg, Germania</t>
  </si>
  <si>
    <t>http://www.ifac-papersonline.net/cgi-bin/links/page.cgi?g=Detailed%2F25221.html;d=1;browse=a</t>
  </si>
  <si>
    <t>Article number 25221, pp. 247, 6 pg.</t>
  </si>
  <si>
    <t>978-1-4244-7650-3</t>
  </si>
  <si>
    <t>http://www.ines-conf.org/ines-conf/2010.html</t>
  </si>
  <si>
    <t>http://ieeexplore.ieee.org/xpl/mostRecentIssue.jsp?punumber=5476373</t>
  </si>
  <si>
    <t>Tehnologii informatice de timp real pentru sistemele încorporate care asigură controlul lanţului de transmisie a puterii la autovehicule, acronim SICONA</t>
  </si>
  <si>
    <t>12100 / 01.10.2008</t>
  </si>
  <si>
    <t>Program din PN2: Parteneriate în domeniile prioritare, 2008-2011</t>
  </si>
  <si>
    <t>CNMP (UEFISCDI)</t>
  </si>
  <si>
    <t>Experiments in Iterative Feedback tuning for level control of three-tank system</t>
  </si>
  <si>
    <t>pp. 564, 6pg.</t>
  </si>
  <si>
    <t>978-1-4244-5793-9</t>
  </si>
  <si>
    <t>http://www.melecon2010.org/</t>
  </si>
  <si>
    <t>IEEE Xplore; INSPEC</t>
  </si>
  <si>
    <t>Volumul ISI Proceedings in care a fost publicata lucrarea</t>
  </si>
  <si>
    <t>Pagina, nr. pagini</t>
  </si>
  <si>
    <t>ISBN</t>
  </si>
  <si>
    <t>Baza de date in care este indexata revista</t>
  </si>
  <si>
    <t>Revista in care a fost publicat articolul</t>
  </si>
  <si>
    <t>Volumul in care a fost publicata lucrarea</t>
  </si>
  <si>
    <t>Baza de date in care este indexat volumul</t>
  </si>
  <si>
    <t>Titlul lucrarii citate</t>
  </si>
  <si>
    <t>Revista / volumul in care a fost publicata lucrarea, inclusiv an</t>
  </si>
  <si>
    <t>Revista / volumul in care a fost citata lucrarea (nume, volum, pag.)</t>
  </si>
  <si>
    <t>ISSN / ISBN</t>
  </si>
  <si>
    <t>Brevete de inventie</t>
  </si>
  <si>
    <t>Titlu</t>
  </si>
  <si>
    <t>Editura care a publicat cartea</t>
  </si>
  <si>
    <t>Tipul cartii (monografie, tratat, manual pt studenti, etc)</t>
  </si>
  <si>
    <t>Numele si prenumele</t>
  </si>
  <si>
    <t>Link-ul la Baza de date in care este indexata revista</t>
  </si>
  <si>
    <t>Denumirea contractului</t>
  </si>
  <si>
    <t>Numarul contractului</t>
  </si>
  <si>
    <t>Beneficiar</t>
  </si>
  <si>
    <t>1. Articole publicate in reviste cotate ISI</t>
  </si>
  <si>
    <t>2. Lucrari stiintifice publicate in volume cotate ISI Proceedings</t>
  </si>
  <si>
    <t>Tema de cercetare</t>
  </si>
  <si>
    <t>Doctoranzi in stagiu (nume si prenume)</t>
  </si>
  <si>
    <t>Forma de studiu (frecventa, ff, strain)</t>
  </si>
  <si>
    <t>Nume</t>
  </si>
  <si>
    <t>Institutia care a acordat brevetul</t>
  </si>
  <si>
    <t>Brevet national</t>
  </si>
  <si>
    <t>Brevet international</t>
  </si>
  <si>
    <t xml:space="preserve">Nume si prenume </t>
  </si>
  <si>
    <t>Domeniul</t>
  </si>
  <si>
    <t>Nr. brevet</t>
  </si>
  <si>
    <t>Titlu brevet</t>
  </si>
  <si>
    <t>Nr. crt.</t>
  </si>
  <si>
    <t>Anul citarii</t>
  </si>
  <si>
    <t>Luna citarii</t>
  </si>
  <si>
    <t>Autor(i)</t>
  </si>
  <si>
    <t>ISSN</t>
  </si>
  <si>
    <t>Factor de impact</t>
  </si>
  <si>
    <t>Anul dobandirii calitatii de conducator doctorat</t>
  </si>
  <si>
    <t>Nume si prenume conducator</t>
  </si>
  <si>
    <t>Autor teza (nume si prenume)</t>
  </si>
  <si>
    <t>Titlul tezei</t>
  </si>
  <si>
    <t>Data sustinerii</t>
  </si>
  <si>
    <t>Automatică</t>
  </si>
  <si>
    <t>0950-7051</t>
  </si>
  <si>
    <t>New results in modelling derived from Bayesian filtering</t>
  </si>
  <si>
    <t>Knowledge-Based Systems, Elsevier</t>
  </si>
  <si>
    <t>Facultatea de Automatica si Calculatoare</t>
  </si>
  <si>
    <t>Departamentul de Automatica si Informatica Aplicata</t>
  </si>
  <si>
    <t>Adresa site web: http://www.aut.upt.ro/centru-cercetare/</t>
  </si>
  <si>
    <t>Asistenti cu titlul de doctor:</t>
  </si>
  <si>
    <t>Cercetatori postdoctoranzi:</t>
  </si>
  <si>
    <t>Doctoranzi:</t>
  </si>
  <si>
    <t>Ingineri cercetare angajati:</t>
  </si>
  <si>
    <t>Studenti:</t>
  </si>
  <si>
    <t>Membri permanenti</t>
  </si>
  <si>
    <t>Membri temporari</t>
  </si>
  <si>
    <t>Nr. MCE</t>
  </si>
  <si>
    <t>TOTAL:</t>
  </si>
  <si>
    <t>Web</t>
  </si>
  <si>
    <t>http://www.aut.upt.ro/~rprecup/</t>
  </si>
  <si>
    <t>Director Centru:</t>
  </si>
  <si>
    <t>Radu-Emil Precup</t>
  </si>
  <si>
    <t>radu.precup@aut.upt.ro</t>
  </si>
  <si>
    <t>0256 403229</t>
  </si>
  <si>
    <t>Centrul de Cercetare în Ingineria Sistemelor Automate</t>
  </si>
  <si>
    <t>Membrii echipei Centrului</t>
  </si>
  <si>
    <t>Punctaj</t>
  </si>
  <si>
    <t>Nr. autori
Total         Membri</t>
  </si>
  <si>
    <t>Anul si luna</t>
  </si>
  <si>
    <t>2010 Martie</t>
  </si>
  <si>
    <t>2010 Iunie</t>
  </si>
  <si>
    <t>PUNCTAJ TOTAL</t>
  </si>
  <si>
    <t>Nr. autori
Total      Membri</t>
  </si>
  <si>
    <r>
      <t>Precup R.-E.</t>
    </r>
    <r>
      <rPr>
        <sz val="10"/>
        <rFont val="Arial"/>
        <family val="2"/>
      </rPr>
      <t xml:space="preserve">, Mosincat I., </t>
    </r>
    <r>
      <rPr>
        <u/>
        <sz val="10"/>
        <rFont val="Arial"/>
        <family val="2"/>
        <charset val="238"/>
      </rPr>
      <t>Radac M.-B.</t>
    </r>
    <r>
      <rPr>
        <sz val="10"/>
        <rFont val="Arial"/>
        <family val="2"/>
      </rPr>
      <t xml:space="preserve">, </t>
    </r>
    <r>
      <rPr>
        <u/>
        <sz val="10"/>
        <rFont val="Arial"/>
        <family val="2"/>
        <charset val="238"/>
      </rPr>
      <t>Preitl S.</t>
    </r>
    <r>
      <rPr>
        <sz val="10"/>
        <rFont val="Arial"/>
        <family val="2"/>
      </rPr>
      <t xml:space="preserve">, Kilyeni S., Petriu E.M., </t>
    </r>
    <r>
      <rPr>
        <u/>
        <sz val="10"/>
        <rFont val="Arial"/>
        <family val="2"/>
        <charset val="238"/>
      </rPr>
      <t>Dragos C.-A.</t>
    </r>
  </si>
  <si>
    <t>2010 Aprilie</t>
  </si>
  <si>
    <t>3. Articole publicate in reviste indexate BDI</t>
  </si>
  <si>
    <t>4. Lucrari stiintifice publicate in volume indexate BDI</t>
  </si>
  <si>
    <t>2010 Octombrie</t>
  </si>
  <si>
    <t>2010 Decembrie</t>
  </si>
  <si>
    <t>7th International Symposium of Hungarian Researchers on Computational Intelligence, Budapesta, Ungaria, 24-25 noiembrie 2006</t>
  </si>
  <si>
    <r>
      <t>R.-E. Precup</t>
    </r>
    <r>
      <rPr>
        <sz val="10"/>
        <color indexed="8"/>
        <rFont val="Arial"/>
        <family val="2"/>
      </rPr>
      <t xml:space="preserve">, </t>
    </r>
    <r>
      <rPr>
        <u/>
        <sz val="10"/>
        <color indexed="8"/>
        <rFont val="Arial"/>
        <family val="2"/>
      </rPr>
      <t>St. Preitl</t>
    </r>
    <r>
      <rPr>
        <sz val="10"/>
        <color indexed="8"/>
        <rFont val="Arial"/>
        <family val="2"/>
      </rPr>
      <t>, I. J. Rudas, J. K. Tar</t>
    </r>
  </si>
  <si>
    <t>http://www.macro.ms.sapientia.ro/</t>
  </si>
  <si>
    <t>Extended Symmetrical Optimum Combined with Smith-predictor for Telehealth Applications: a Case Study</t>
  </si>
  <si>
    <r>
      <t xml:space="preserve">T. Haidegger, L. Kovács, H. Varga, </t>
    </r>
    <r>
      <rPr>
        <u/>
        <sz val="10"/>
        <color indexed="8"/>
        <rFont val="Arial"/>
        <family val="2"/>
      </rPr>
      <t>St. Preitl</t>
    </r>
    <r>
      <rPr>
        <sz val="10"/>
        <color indexed="8"/>
        <rFont val="Arial"/>
        <family val="2"/>
      </rPr>
      <t xml:space="preserve">, </t>
    </r>
    <r>
      <rPr>
        <u/>
        <sz val="10"/>
        <color indexed="8"/>
        <rFont val="Arial"/>
        <family val="2"/>
      </rPr>
      <t>R.-E. Precup</t>
    </r>
    <r>
      <rPr>
        <sz val="10"/>
        <color indexed="8"/>
        <rFont val="Arial"/>
        <family val="2"/>
      </rPr>
      <t>, B. Benyó, Z. Benyó</t>
    </r>
  </si>
  <si>
    <t>978-973-1970-54-7</t>
  </si>
  <si>
    <t>pp. 263, 10 pg.</t>
  </si>
  <si>
    <t>Proc. MACRo 2011</t>
  </si>
  <si>
    <t>3rd International Conference on Recent Achievements in Mechatronics, Automation, Computer Sciences and Robotics MACRo 2011, Tărgu-Mureş, 8-9 aprilie 2011</t>
  </si>
  <si>
    <t>Artificial Intelligence Applications in Robotics</t>
  </si>
  <si>
    <t>Proc. RAAD 2009, CD-ROM</t>
  </si>
  <si>
    <t>18th International Workshop on Robotics in Alpe-Adria-Danube Region RAAD 2009, Braşov, 25-27 mai 2009</t>
  </si>
  <si>
    <t>978-606-521-31-5</t>
  </si>
  <si>
    <t>paper index 95, 6 pg.</t>
  </si>
  <si>
    <t>Adaptive Control of a 3rd Order Electromechanical System Using Robust Sigmoidal Fixed Point Transformation</t>
  </si>
  <si>
    <t>paper index 87, 5 pg.</t>
  </si>
  <si>
    <t>http://www.raad2009.cimr.pub.ro/</t>
  </si>
  <si>
    <t>Elements of Intelligence in Control of a Class of Nonlinear Time-varying Systems</t>
  </si>
  <si>
    <t>International Symposium – Research and Education in Innovation Era, Second Edition, Section Mathematics and Computer Science, Arad, 20-21 noiembrie 2008</t>
  </si>
  <si>
    <t>pp. 221, 13 pp.</t>
  </si>
  <si>
    <t>ISSN 2065-2569</t>
  </si>
  <si>
    <t>http://www.uav.ro/en/conferences/isreie-2010</t>
  </si>
  <si>
    <r>
      <t xml:space="preserve">Tomescu Marius L, </t>
    </r>
    <r>
      <rPr>
        <u/>
        <sz val="10"/>
        <color indexed="8"/>
        <rFont val="Arial"/>
        <family val="2"/>
      </rPr>
      <t>Precup Radu-Emil</t>
    </r>
    <r>
      <rPr>
        <sz val="10"/>
        <color indexed="8"/>
        <rFont val="Arial"/>
        <family val="2"/>
      </rPr>
      <t xml:space="preserve">, </t>
    </r>
    <r>
      <rPr>
        <u/>
        <sz val="10"/>
        <color indexed="8"/>
        <rFont val="Arial"/>
        <family val="2"/>
      </rPr>
      <t>Preitl Stefan</t>
    </r>
    <r>
      <rPr>
        <sz val="10"/>
        <color indexed="8"/>
        <rFont val="Arial"/>
        <family val="2"/>
      </rPr>
      <t>, Blažič Saso</t>
    </r>
  </si>
  <si>
    <t>Proc. ISREIE 2008</t>
  </si>
  <si>
    <t>Networked Control. Signal Processing Aspects and Case Study</t>
  </si>
  <si>
    <t>Proc. CONTI’2008, vol. 3</t>
  </si>
  <si>
    <t>pp. 81, 6 pg.</t>
  </si>
  <si>
    <t>8th International Conference on Technical Informatics CONTI’2008, First Workshop on New Directions in Real-Time Networked Control Systems ReNeCoSy’2008, Timişoara, editors: O. Proştean, G.-D. Andreescu, I. Silea, J. Fodor, St. Preitl, R.-E. Precup, Proceedings, Editura Politehnica, Timişoara, 5-6 iunie 2008</t>
  </si>
  <si>
    <t>2008 Iunie</t>
  </si>
  <si>
    <t>ISSN 1844-539X</t>
  </si>
  <si>
    <r>
      <t>Precup Radu-Emil</t>
    </r>
    <r>
      <rPr>
        <sz val="10"/>
        <color indexed="8"/>
        <rFont val="Arial"/>
        <family val="2"/>
      </rPr>
      <t xml:space="preserve">, </t>
    </r>
    <r>
      <rPr>
        <u/>
        <sz val="10"/>
        <color indexed="8"/>
        <rFont val="Arial"/>
        <family val="2"/>
      </rPr>
      <t>Preitl Stefan</t>
    </r>
    <r>
      <rPr>
        <sz val="10"/>
        <color indexed="8"/>
        <rFont val="Arial"/>
        <family val="2"/>
      </rPr>
      <t xml:space="preserve">, Škrjanc Igor, Ursache Ion-Bogdan, Clep Petru Alexandru, </t>
    </r>
    <r>
      <rPr>
        <u/>
        <sz val="10"/>
        <color indexed="8"/>
        <rFont val="Arial"/>
        <family val="2"/>
      </rPr>
      <t>Dragoş Claudia-Adina</t>
    </r>
  </si>
  <si>
    <t>http://conti.ac.upt.ro/2008/conti2008/</t>
  </si>
  <si>
    <t>pp. 37, 6 pg.</t>
  </si>
  <si>
    <t>Sensitivity Analysis of a Class of Fuzzy Controlled Tricycle Mobile Robots</t>
  </si>
  <si>
    <r>
      <t>Preitl Stefan</t>
    </r>
    <r>
      <rPr>
        <sz val="10"/>
        <color indexed="8"/>
        <rFont val="Arial"/>
        <family val="2"/>
      </rPr>
      <t xml:space="preserve">, </t>
    </r>
    <r>
      <rPr>
        <u/>
        <sz val="10"/>
        <color indexed="8"/>
        <rFont val="Arial"/>
        <family val="2"/>
      </rPr>
      <t>Precup Radu-Emil</t>
    </r>
    <r>
      <rPr>
        <sz val="10"/>
        <color indexed="8"/>
        <rFont val="Arial"/>
        <family val="2"/>
      </rPr>
      <t>, Tar Jozsef K, Korondi Peter, Škrjanc Igor, Blažič Saso</t>
    </r>
  </si>
  <si>
    <t>978-973-718-741-3</t>
  </si>
  <si>
    <t>pp. 634, 6 pg.</t>
  </si>
  <si>
    <t>Proc. CSCS-16, vol. 1</t>
  </si>
  <si>
    <t>16th International Conference on Control Systems and Computer Science CSCS-16, editors: I. Dumitrache, S. S. Iliescu, Proceedings, Editura Printech, Bucureşti, 22-25 mai 2007</t>
  </si>
  <si>
    <t>Case Studies in Teaching Advanced Control Strategies</t>
  </si>
  <si>
    <r>
      <t>St. Preitl</t>
    </r>
    <r>
      <rPr>
        <sz val="10"/>
        <color indexed="8"/>
        <rFont val="Arial"/>
        <family val="2"/>
      </rPr>
      <t xml:space="preserve">, </t>
    </r>
    <r>
      <rPr>
        <u/>
        <sz val="10"/>
        <color indexed="8"/>
        <rFont val="Arial"/>
        <family val="2"/>
      </rPr>
      <t>R.-E. Precup</t>
    </r>
    <r>
      <rPr>
        <sz val="10"/>
        <color indexed="8"/>
        <rFont val="Arial"/>
        <family val="2"/>
      </rPr>
      <t>, Zs. Preitl, S. Vaivoda</t>
    </r>
  </si>
  <si>
    <t>http://conti.ac.upt.ro/2006/conti2006/index.php</t>
  </si>
  <si>
    <t>Proc. CONTI'2006, vol. 1</t>
  </si>
  <si>
    <t>pp. 55, 6 pg.</t>
  </si>
  <si>
    <t>973-625-320-1</t>
  </si>
  <si>
    <t>2006 Iunie</t>
  </si>
  <si>
    <t>7th International Conference on Technical Informatics CONTI’2006, Timişoara, editors: O. Proştean, St. Preitl, M. Crişan, R.-E. Precup, D. Andreescu, D. Pescaru, M. Stratulat, Proceedings, Editura Politehnica, Timişoara, 8-9 iunie 2006</t>
  </si>
  <si>
    <r>
      <t xml:space="preserve">A. Gaudia, P. Korondi, </t>
    </r>
    <r>
      <rPr>
        <u/>
        <sz val="10"/>
        <color indexed="8"/>
        <rFont val="Arial"/>
        <family val="2"/>
      </rPr>
      <t>St. Preitl</t>
    </r>
    <r>
      <rPr>
        <sz val="10"/>
        <color indexed="8"/>
        <rFont val="Arial"/>
        <family val="2"/>
      </rPr>
      <t xml:space="preserve">, </t>
    </r>
    <r>
      <rPr>
        <u/>
        <sz val="10"/>
        <color indexed="8"/>
        <rFont val="Arial"/>
        <family val="2"/>
      </rPr>
      <t>R.-E. Precup</t>
    </r>
  </si>
  <si>
    <t>Recognizing Unusual Behaviour in Distributed Environment</t>
  </si>
  <si>
    <t>pp. 19, 6 pg.</t>
  </si>
  <si>
    <r>
      <t>R.-E. Precup</t>
    </r>
    <r>
      <rPr>
        <sz val="10"/>
        <color indexed="8"/>
        <rFont val="Arial"/>
        <family val="2"/>
      </rPr>
      <t xml:space="preserve">, </t>
    </r>
    <r>
      <rPr>
        <u/>
        <sz val="10"/>
        <color indexed="8"/>
        <rFont val="Arial"/>
        <family val="2"/>
      </rPr>
      <t>St. Preitl</t>
    </r>
    <r>
      <rPr>
        <sz val="10"/>
        <color indexed="8"/>
        <rFont val="Arial"/>
        <family val="2"/>
      </rPr>
      <t>, C. Ardelean</t>
    </r>
  </si>
  <si>
    <t>On a Two-Degree-of-Freedom Iterative Feedback Tuning Approach</t>
  </si>
  <si>
    <t>http://www.bmf.hu/conferences/saci2006/</t>
  </si>
  <si>
    <t>963-7154-46-9</t>
  </si>
  <si>
    <t>Proc. SACI 2006</t>
  </si>
  <si>
    <t>3rd Romanian-Hungarian Joint Symposium on Applied Computational Intelligence SACI 2006, Timişoara, 25-26 mai 2006</t>
  </si>
  <si>
    <t>2006 Mai</t>
  </si>
  <si>
    <t>Enhanced Mixed Campus and Distance Higher Education</t>
  </si>
  <si>
    <r>
      <t>St. Preitl</t>
    </r>
    <r>
      <rPr>
        <sz val="10"/>
        <color indexed="8"/>
        <rFont val="Arial"/>
        <family val="2"/>
      </rPr>
      <t xml:space="preserve">, </t>
    </r>
    <r>
      <rPr>
        <u/>
        <sz val="10"/>
        <color indexed="8"/>
        <rFont val="Arial"/>
        <family val="2"/>
      </rPr>
      <t>R.-E. Precup</t>
    </r>
    <r>
      <rPr>
        <sz val="10"/>
        <color indexed="8"/>
        <rFont val="Arial"/>
        <family val="2"/>
      </rPr>
      <t>, J. Gáti, Gy. Kártyás, S. Szénási</t>
    </r>
  </si>
  <si>
    <t>pp. 524, 12 pg.</t>
  </si>
  <si>
    <t>pp. 332, 11 pg.</t>
  </si>
  <si>
    <r>
      <t xml:space="preserve">D. Todincă, </t>
    </r>
    <r>
      <rPr>
        <u/>
        <sz val="10"/>
        <color indexed="8"/>
        <rFont val="Arial"/>
        <family val="2"/>
      </rPr>
      <t>R.-E. Precup</t>
    </r>
  </si>
  <si>
    <t>Performance Aspects of Fuzzy Logic Controllers with Improved Architecture</t>
  </si>
  <si>
    <t>pp. 278, 8 pg.</t>
  </si>
  <si>
    <t>Robust Potential Limited Control for Systems of Unmodeled Internal Degrees of Freedom</t>
  </si>
  <si>
    <t>Experiments in Multi-parametric Quadratic Programming</t>
  </si>
  <si>
    <t>pp. 98, 13 pg.</t>
  </si>
  <si>
    <r>
      <t xml:space="preserve">Zs. Preitl, </t>
    </r>
    <r>
      <rPr>
        <u/>
        <sz val="10"/>
        <color indexed="8"/>
        <rFont val="Arial"/>
        <family val="2"/>
      </rPr>
      <t>R.-E. Precup</t>
    </r>
    <r>
      <rPr>
        <sz val="10"/>
        <color indexed="8"/>
        <rFont val="Arial"/>
        <family val="2"/>
      </rPr>
      <t>, J. K. Tar, M. Takács</t>
    </r>
  </si>
  <si>
    <t>pp. 46, 13 pg.</t>
  </si>
  <si>
    <r>
      <t>St. Preitl</t>
    </r>
    <r>
      <rPr>
        <sz val="10"/>
        <color indexed="8"/>
        <rFont val="Arial"/>
        <family val="2"/>
      </rPr>
      <t xml:space="preserve">, </t>
    </r>
    <r>
      <rPr>
        <u/>
        <sz val="10"/>
        <color indexed="8"/>
        <rFont val="Arial"/>
        <family val="2"/>
      </rPr>
      <t>R.-E. Precup</t>
    </r>
    <r>
      <rPr>
        <sz val="10"/>
        <color indexed="8"/>
        <rFont val="Arial"/>
        <family val="2"/>
      </rPr>
      <t>, J. Fodor, B. Bede</t>
    </r>
  </si>
  <si>
    <t>On the Use of Iterative Feedback Tuning Algorithms in Fuzzy Control System Design</t>
  </si>
  <si>
    <r>
      <t>R.-E. Precup</t>
    </r>
    <r>
      <rPr>
        <sz val="10"/>
        <rFont val="Arial"/>
        <family val="2"/>
      </rPr>
      <t xml:space="preserve">, R.-C. David, E. M. Petriu, </t>
    </r>
    <r>
      <rPr>
        <u/>
        <sz val="10"/>
        <rFont val="Arial"/>
        <family val="2"/>
      </rPr>
      <t>St. Preitl</t>
    </r>
    <r>
      <rPr>
        <sz val="10"/>
        <rFont val="Arial"/>
        <family val="2"/>
      </rPr>
      <t>, A. S. Paul</t>
    </r>
  </si>
  <si>
    <r>
      <t>Chapter</t>
    </r>
    <r>
      <rPr>
        <sz val="10"/>
        <rFont val="Arial"/>
        <family val="2"/>
      </rPr>
      <t xml:space="preserve">: Gravitational Search Algorithm-Based Tuning of Fuzzy Control Systems with a Reduced Parametric Sensitivity
</t>
    </r>
    <r>
      <rPr>
        <b/>
        <sz val="10"/>
        <rFont val="Arial"/>
        <family val="2"/>
      </rPr>
      <t>Book</t>
    </r>
    <r>
      <rPr>
        <sz val="10"/>
        <rFont val="Arial"/>
        <family val="2"/>
      </rPr>
      <t>: Soft Computing in Industrial Applications</t>
    </r>
  </si>
  <si>
    <t>978-3-642-20504-0</t>
  </si>
  <si>
    <t>http://www.springerlink.com/content/k17410942653k68p/</t>
  </si>
  <si>
    <r>
      <t>C.-A. Dragoş</t>
    </r>
    <r>
      <rPr>
        <sz val="10"/>
        <rFont val="Arial"/>
        <family val="2"/>
      </rPr>
      <t xml:space="preserve">, </t>
    </r>
    <r>
      <rPr>
        <u/>
        <sz val="10"/>
        <rFont val="Arial"/>
        <family val="2"/>
      </rPr>
      <t>St. Preitl</t>
    </r>
    <r>
      <rPr>
        <sz val="10"/>
        <rFont val="Arial"/>
        <family val="2"/>
      </rPr>
      <t xml:space="preserve">, </t>
    </r>
    <r>
      <rPr>
        <u/>
        <sz val="10"/>
        <rFont val="Arial"/>
        <family val="2"/>
      </rPr>
      <t>R.-E. Precup</t>
    </r>
    <r>
      <rPr>
        <sz val="10"/>
        <rFont val="Arial"/>
        <family val="2"/>
      </rPr>
      <t>, M. Creţiu, J. Fodor</t>
    </r>
  </si>
  <si>
    <t>http://www.springerlink.com/content/67j26g01671w647k/</t>
  </si>
  <si>
    <t>978-3-642-15219-1</t>
  </si>
  <si>
    <r>
      <t>Chapter</t>
    </r>
    <r>
      <rPr>
        <sz val="10"/>
        <rFont val="Arial"/>
        <family val="2"/>
      </rPr>
      <t xml:space="preserve">: Modern Control Solutions with Applications in Mechatronic Systems
</t>
    </r>
    <r>
      <rPr>
        <b/>
        <sz val="10"/>
        <rFont val="Arial"/>
        <family val="2"/>
      </rPr>
      <t>Book</t>
    </r>
    <r>
      <rPr>
        <sz val="10"/>
        <rFont val="Arial"/>
        <family val="2"/>
      </rPr>
      <t>: Computational Intelligence in Engineering</t>
    </r>
  </si>
  <si>
    <r>
      <t xml:space="preserve">Cl. Pozna, </t>
    </r>
    <r>
      <rPr>
        <u/>
        <sz val="10"/>
        <rFont val="Arial"/>
        <family val="2"/>
      </rPr>
      <t>R.-E. Precup</t>
    </r>
    <r>
      <rPr>
        <sz val="10"/>
        <rFont val="Arial"/>
        <family val="2"/>
      </rPr>
      <t xml:space="preserve">, </t>
    </r>
    <r>
      <rPr>
        <u/>
        <sz val="10"/>
        <rFont val="Arial"/>
        <family val="2"/>
      </rPr>
      <t>St. Preitl</t>
    </r>
    <r>
      <rPr>
        <sz val="10"/>
        <rFont val="Arial"/>
        <family val="2"/>
      </rPr>
      <t>, F. Troester, J. K. Tar</t>
    </r>
  </si>
  <si>
    <t>http://www.springerlink.com/content/372w0258117pkh57/</t>
  </si>
  <si>
    <r>
      <t>Chapter</t>
    </r>
    <r>
      <rPr>
        <sz val="9"/>
        <rFont val="Arial"/>
        <family val="2"/>
      </rPr>
      <t xml:space="preserve">: Points of View on Building an Intelligent Robot
</t>
    </r>
    <r>
      <rPr>
        <b/>
        <sz val="9"/>
        <rFont val="Arial"/>
        <family val="2"/>
      </rPr>
      <t>Book</t>
    </r>
    <r>
      <rPr>
        <sz val="9"/>
        <rFont val="Arial"/>
        <family val="2"/>
      </rPr>
      <t>: Towards Intelligent Engineering and Information Technology</t>
    </r>
  </si>
  <si>
    <r>
      <t>Chapter</t>
    </r>
    <r>
      <rPr>
        <sz val="10"/>
        <rFont val="Arial"/>
        <family val="2"/>
      </rPr>
      <t xml:space="preserve">: Iterative Feedback Tuning in Linear and Fuzzy Control Systems
</t>
    </r>
    <r>
      <rPr>
        <b/>
        <sz val="10"/>
        <rFont val="Arial"/>
        <family val="2"/>
      </rPr>
      <t>Book</t>
    </r>
    <r>
      <rPr>
        <sz val="10"/>
        <rFont val="Arial"/>
        <family val="2"/>
      </rPr>
      <t>: Towards Intelligent Engineering and Information Technology</t>
    </r>
  </si>
  <si>
    <r>
      <t>R.-E. Precup</t>
    </r>
    <r>
      <rPr>
        <sz val="10"/>
        <rFont val="Arial"/>
        <family val="2"/>
      </rPr>
      <t xml:space="preserve">, </t>
    </r>
    <r>
      <rPr>
        <u/>
        <sz val="10"/>
        <rFont val="Arial"/>
        <family val="2"/>
      </rPr>
      <t>M.-B. Rădac</t>
    </r>
    <r>
      <rPr>
        <sz val="10"/>
        <rFont val="Arial"/>
        <family val="2"/>
      </rPr>
      <t xml:space="preserve">, </t>
    </r>
    <r>
      <rPr>
        <u/>
        <sz val="10"/>
        <rFont val="Arial"/>
        <family val="2"/>
      </rPr>
      <t>St. Preitl</t>
    </r>
    <r>
      <rPr>
        <sz val="10"/>
        <rFont val="Arial"/>
        <family val="2"/>
      </rPr>
      <t xml:space="preserve">, E. M. Petriu, </t>
    </r>
    <r>
      <rPr>
        <u/>
        <sz val="10"/>
        <rFont val="Arial"/>
        <family val="2"/>
      </rPr>
      <t>C.-A. Dragoş</t>
    </r>
  </si>
  <si>
    <t>http://www.springerlink.com/content/m3l28q0x38200528/</t>
  </si>
  <si>
    <r>
      <t>Chapter</t>
    </r>
    <r>
      <rPr>
        <sz val="10"/>
        <rFont val="Arial"/>
        <family val="2"/>
      </rPr>
      <t xml:space="preserve">: Model-Based Design Issues in Fuzzy Logic Control
</t>
    </r>
    <r>
      <rPr>
        <b/>
        <sz val="10"/>
        <rFont val="Arial"/>
        <family val="2"/>
      </rPr>
      <t>Book</t>
    </r>
    <r>
      <rPr>
        <sz val="10"/>
        <rFont val="Arial"/>
        <family val="2"/>
      </rPr>
      <t>: Towards Intelligent Engineering and Information Technology</t>
    </r>
  </si>
  <si>
    <r>
      <t>St. Preitl</t>
    </r>
    <r>
      <rPr>
        <sz val="10"/>
        <rFont val="Arial"/>
        <family val="2"/>
      </rPr>
      <t xml:space="preserve">, </t>
    </r>
    <r>
      <rPr>
        <u/>
        <sz val="10"/>
        <rFont val="Arial"/>
        <family val="2"/>
      </rPr>
      <t>R.-E. Precup</t>
    </r>
    <r>
      <rPr>
        <sz val="10"/>
        <rFont val="Arial"/>
        <family val="2"/>
      </rPr>
      <t xml:space="preserve">, M.-L. Tomescu, </t>
    </r>
    <r>
      <rPr>
        <u/>
        <sz val="10"/>
        <rFont val="Arial"/>
        <family val="2"/>
      </rPr>
      <t>M.-B. Rădac</t>
    </r>
    <r>
      <rPr>
        <sz val="10"/>
        <rFont val="Arial"/>
        <family val="2"/>
      </rPr>
      <t xml:space="preserve">, </t>
    </r>
    <r>
      <rPr>
        <u/>
        <sz val="10"/>
        <rFont val="Arial"/>
        <family val="2"/>
      </rPr>
      <t>E. M. Petriu</t>
    </r>
    <r>
      <rPr>
        <sz val="10"/>
        <rFont val="Arial"/>
        <family val="2"/>
      </rPr>
      <t>, C.-A. Dragoş</t>
    </r>
  </si>
  <si>
    <t>http://www.springerlink.com/content/58751588vl964602/</t>
  </si>
  <si>
    <t>Cod CNCSIS 183</t>
  </si>
  <si>
    <r>
      <t>St. Preitl</t>
    </r>
    <r>
      <rPr>
        <sz val="10"/>
        <rFont val="Arial"/>
        <family val="2"/>
      </rPr>
      <t xml:space="preserve">, </t>
    </r>
    <r>
      <rPr>
        <u/>
        <sz val="10"/>
        <rFont val="Arial"/>
        <family val="2"/>
      </rPr>
      <t>R.-E. Precup</t>
    </r>
  </si>
  <si>
    <r>
      <t>St. Preitl</t>
    </r>
    <r>
      <rPr>
        <sz val="10"/>
        <rFont val="Arial"/>
        <family val="2"/>
      </rPr>
      <t xml:space="preserve">, </t>
    </r>
    <r>
      <rPr>
        <u/>
        <sz val="10"/>
        <rFont val="Arial"/>
        <family val="2"/>
      </rPr>
      <t>R.-E. Precup</t>
    </r>
    <r>
      <rPr>
        <sz val="10"/>
        <rFont val="Arial"/>
        <family val="2"/>
      </rPr>
      <t/>
    </r>
  </si>
  <si>
    <t>Regulatoare pentru servosisteme: metode de proiectare</t>
  </si>
  <si>
    <t>Editura Orizonturi Universitare, Timişoara</t>
  </si>
  <si>
    <t>http://www.orizonturi.ro/carti.html</t>
  </si>
  <si>
    <t>978-973-638-250-5</t>
  </si>
  <si>
    <t>Manual petnru studenti</t>
  </si>
  <si>
    <t>Structuri şi algoritmi pentru conducerea automată a proceselor. Volumul 2</t>
  </si>
  <si>
    <r>
      <t>St. Preitl</t>
    </r>
    <r>
      <rPr>
        <sz val="10"/>
        <rFont val="Arial"/>
        <family val="2"/>
      </rPr>
      <t xml:space="preserve">, </t>
    </r>
    <r>
      <rPr>
        <u/>
        <sz val="10"/>
        <rFont val="Arial"/>
        <family val="2"/>
      </rPr>
      <t>R.-E. Precup</t>
    </r>
    <r>
      <rPr>
        <sz val="10"/>
        <rFont val="Arial"/>
        <family val="2"/>
      </rPr>
      <t>, Zs. Preitl</t>
    </r>
  </si>
  <si>
    <t>978-973-638-429-5</t>
  </si>
  <si>
    <t>Structuri şi algoritmi pentru conducerea automată a proceselor. Volumul 1</t>
  </si>
  <si>
    <t>978-973-638-362-5</t>
  </si>
  <si>
    <t>Tehnici de proiectare a structurilor de reglare automată. Aplicaţii</t>
  </si>
  <si>
    <t>978-973-638-252-9</t>
  </si>
  <si>
    <t>R.-E. Precup</t>
  </si>
  <si>
    <t>Matematici asistate de calculator. Algoritmuri</t>
  </si>
  <si>
    <t>978-973-638-345-8</t>
  </si>
  <si>
    <t>http://www.bmf.hu/conferences/saci2009/</t>
  </si>
  <si>
    <t>Facultatea AC (Centrul de cercetare in ISA)</t>
  </si>
  <si>
    <t>5th International Symposium on Applied Computational Intelligence and Informatics (SACI 2009), May 28-29</t>
  </si>
  <si>
    <t>IEEE / UPT, Budapest Tech Politehnical Institution, Budapest, Hungary</t>
  </si>
  <si>
    <t>4th International Symposium on Applied Computational Intelligence and Informatics (SACI 2007), May 17-18</t>
  </si>
  <si>
    <t>Paladyn. Journal of Behavioral Robotics, Versita, Poland, co-published with Springer-Verlag; Springer Link</t>
  </si>
  <si>
    <t>Radac Mircea-Bogdan</t>
  </si>
  <si>
    <t>membru colectiv redactie (Editor)</t>
  </si>
  <si>
    <t>membru colectiv redactie</t>
  </si>
  <si>
    <t>The Mediterranean Journal of Measurement and Control / SoftMotor Ltd, indexata INSPEC</t>
  </si>
  <si>
    <t>http://www.medjmc.com/index.html</t>
  </si>
  <si>
    <t>1743-9310</t>
  </si>
  <si>
    <t>International Journal of Tomography &amp; Statistics / ISDER, indexata Zentralblatt MATH</t>
  </si>
  <si>
    <t>http://www.ceser.res.in/ijts.html</t>
  </si>
  <si>
    <t>0972-9976</t>
  </si>
  <si>
    <t>International Journal of Advanced Intelligence Paradigms / Inderscience Publishers, indexata INSPEC</t>
  </si>
  <si>
    <t>http://www.inderscience.com/browse/index.php?journalID=272#board</t>
  </si>
  <si>
    <t>1755-0386</t>
  </si>
  <si>
    <t>International Journal of Soft Computing / Medwell Online, indexata SCOPUS</t>
  </si>
  <si>
    <t>http://medwelljournals.com/new/5/eb.php?id=5&amp;theme=5&amp;jid=1816-9503</t>
  </si>
  <si>
    <t>1816-9503</t>
  </si>
  <si>
    <t>IEEE Transactions on Industrial Electronics / IEEE</t>
  </si>
  <si>
    <t>Information Sciences / Elsevier Science</t>
  </si>
  <si>
    <t>http://www.elsevier.com/wps/find/journaldescription.cws_home/505730/description#description</t>
  </si>
  <si>
    <t>Simulation Modelling Practice and Theory / Elsevier Science</t>
  </si>
  <si>
    <t>http://www.elsevier.com/wps/find/journaldescription.cws_home/622330/description#description</t>
  </si>
  <si>
    <t>1569-190X</t>
  </si>
  <si>
    <t>IEEE Transactions on Fuzzy Systems / IEEE</t>
  </si>
  <si>
    <t>http://ieeexplore.ieee.org/xpl/RecentIssue.jsp?punumber=91</t>
  </si>
  <si>
    <t>1063-6706</t>
  </si>
  <si>
    <t>Computers in Industry / Elsevier Science</t>
  </si>
  <si>
    <t>http://www.elsevier.com/wps/find/journaldescription.cws_home/505646/description#description</t>
  </si>
  <si>
    <t>0166-3615</t>
  </si>
  <si>
    <t>International Journal of Electrical Power and Energy Systems / Elsevier Science</t>
  </si>
  <si>
    <t>http://www.elsevier.com/wps/find/journaldescription.cws_home/30432/description#description</t>
  </si>
  <si>
    <t>0142-0615</t>
  </si>
  <si>
    <t>Fuzzy Sets and Systems / Elsevier Science</t>
  </si>
  <si>
    <t>http://www.elsevier.com/wps/find/journaldescription.cws_home/505545/description#description</t>
  </si>
  <si>
    <t>0165-0114</t>
  </si>
  <si>
    <t>IEEE Transactions on Systems, Man and Cybernetics, Part A: Systems and Humans / IEEE</t>
  </si>
  <si>
    <t>http://ieeexplore.ieee.org/xpl/RecentIssue.jsp?punumber=3468</t>
  </si>
  <si>
    <t>1083-4427</t>
  </si>
  <si>
    <t>Journal of Dynamic Systems, Measurement, and Control / ASME</t>
  </si>
  <si>
    <t>http://www.asmedl.org/DynamicSys</t>
  </si>
  <si>
    <t>0022-0434</t>
  </si>
  <si>
    <t>Transportation Research Part C: Emerging Technologies / Elsevier Science</t>
  </si>
  <si>
    <t>http://www.elsevier.com/wps/find/journaldescription.cws_home/130/description#description</t>
  </si>
  <si>
    <t>0968-090X</t>
  </si>
  <si>
    <t>Robotics and Computer-Integrated Manufacturing / Elsevier Science</t>
  </si>
  <si>
    <t>http://www.elsevier.com/wps/find/journaldescription.cws_home/704/description#description</t>
  </si>
  <si>
    <t>0736-5845</t>
  </si>
  <si>
    <t>Bioprocess and Biosystems Engineering / Springer-Verlag</t>
  </si>
  <si>
    <t>http://www.springer.com/chemistry/biotechnology/journal/449</t>
  </si>
  <si>
    <t>1615-759</t>
  </si>
  <si>
    <t>Advances in Engineering Software / Elsevier Science</t>
  </si>
  <si>
    <t>http://www.elsevier.com/wps/find/journaldescription.cws_home/422911/description#description</t>
  </si>
  <si>
    <t>0965-9978</t>
  </si>
  <si>
    <t>Strojniški vestnik - Journal of Mechanical Engineering / University of Ljubljana, indexata Science Citation Index Expanded</t>
  </si>
  <si>
    <t>http://www.sv-jme.eu/</t>
  </si>
  <si>
    <t>0039-2840</t>
  </si>
  <si>
    <t>IEEE/ASME Transactions on Mechatronics / IEEE, ASME</t>
  </si>
  <si>
    <t>http://ieeexplore.ieee.org/xpl/RecentIssue.jsp?reload=true&amp;punumber=3516</t>
  </si>
  <si>
    <t>Acta Polytehnica Hungarica, Journal of Applied Sciences / Obuda University, Ungaria, indexata Thomson Reuters: Scince Citation Index (SciSearc), Journal Citation Reports Science Edition</t>
  </si>
  <si>
    <t>International Journal of Artificial Intelligence / ISDER, indexata INSPEC, SCOPUS, Zentralblatt MATH</t>
  </si>
  <si>
    <t>membru comitet organizare (Technical Program Committee Co-Chair)</t>
  </si>
  <si>
    <t>IEEE / Univ. "Politehnica" din Timişoara, Obuda University, Budapest, Hungary</t>
  </si>
  <si>
    <t>membru Technical Program Committee + recenzor</t>
  </si>
  <si>
    <t>2010 IEEE International Conference on Systems, Man, and Cybernetics SMC 2010, Istanbul, Turkey</t>
  </si>
  <si>
    <t>978-1-4244-6586-6</t>
  </si>
  <si>
    <t>http://www.informatik.uni-trier.de/~ley/db/conf/smc/smc2010.html</t>
  </si>
  <si>
    <t>2010 IEEE International Instrumentation &amp; Measurement Technology Conference I2MTC 2010, Austin, TX, USA</t>
  </si>
  <si>
    <t>978-1-4244-2832-8</t>
  </si>
  <si>
    <t>http://ieee-ims.org/conferences/imtc/2010/</t>
  </si>
  <si>
    <t>2010 IEEE Conference on Virtual Environments, Human-Computer Interfaces and Measurement Systems VECIMS 2010. Taranto, Italy</t>
  </si>
  <si>
    <t>2010 IEEE International Conference on Computational Intelligence for Measurement Systems and Applications CIMSA 2010, Taranto, Italy</t>
  </si>
  <si>
    <t>5th International Symposium on Applied Computational Intelligence and Informatics, SACI 2009, Timisoara, 28-29 May 2009</t>
  </si>
  <si>
    <t>IEEE / Univ. "Politehnica" din Timişoara, Budapest Tech Polytechnical Institution, Budapest, Hungary</t>
  </si>
  <si>
    <t>978-1-4244-4477-9</t>
  </si>
  <si>
    <t>membru Steering Committee</t>
  </si>
  <si>
    <t>4th International Symposium on Applied Computational Intelligence and Informatics SACI 2007, Timisoara, 17-18 May 2007</t>
  </si>
  <si>
    <t>membru International Program Committee</t>
  </si>
  <si>
    <t>http://www.mirlabs.org/his10/</t>
  </si>
  <si>
    <t>IEEE International Joint Conferences on Computational Cybernetics and Technical Informatics (ICCC-CONTI 2010), Timişoara, Romania, 27-29 May 2010</t>
  </si>
  <si>
    <t>2010 IEEE International Conference on Systems, Man, and Cybernetics SMC 2010, Istanbul, Turkey, 10-13 October 2010</t>
  </si>
  <si>
    <t>2010 IEEE International Instrumentation &amp; Measurement Technology Conference I2MTC 2010, Austin, TX, USA, 3-6 May 2010</t>
  </si>
  <si>
    <t>2010 IEEE International Conference on Computational Intelligence for Measurement Systems and Applications CIMSA 2010, Taranto, Italy, 6-8 September 2010</t>
  </si>
  <si>
    <t>2010 IEEE Conference on Virtual Environments, Human-Computer Interfaces and Measurement Systems VECIMS 2010, Taranto, Italy, 6-8 September 2010</t>
  </si>
  <si>
    <t>14th IEEE International Conference on Intelligent Engineering Systems INES 2010, Las Palmas de Gran Canaria, Spain, 5-7 May 2010</t>
  </si>
  <si>
    <t>10th International Conference on Hybrid Intelligent Systems HIS 2010, Atlanta, GA, USA, 22-25 August 2010</t>
  </si>
  <si>
    <t>http://www.ieee.ma/~idc2010/</t>
  </si>
  <si>
    <t>Springer Link</t>
  </si>
  <si>
    <t>4th International Symposium on Intelligent Distributed Computing IDC'2010, 16-18 September 2010</t>
  </si>
  <si>
    <t>978-3-642-15210-8</t>
  </si>
  <si>
    <t>5th IEEE International Conference on Mechatronics ICM 2009, Malaga, Spain, 14-17 April 2009</t>
  </si>
  <si>
    <t>978-1-4244-4195-2</t>
  </si>
  <si>
    <t>http://icm2009.isa.uma.es/</t>
  </si>
  <si>
    <t>2009 IEEE Workshop on Computational Intelligence in Virtual Environments IEEE CIVE 2009, Nashville, TN, USA, 30 March-April 2 2009</t>
  </si>
  <si>
    <t>2009 IEEE International Conference on Computational Intelligence for Measurement Systems and Applications CIMSA 2009, Hong Kong, China, 11-13 May 2009</t>
  </si>
  <si>
    <t>978-1-4244-3819-8</t>
  </si>
  <si>
    <t>http://www.cimsa.ieee-ims.org/2009/index.php</t>
  </si>
  <si>
    <t>2009 IEEE Conference on Virtual Environments, Human-Computer Interfaces and Measurement Systems VECIMS 2009, Hong Kong, China, 11-13 May 2009</t>
  </si>
  <si>
    <t>978-1-4244-3808-2</t>
  </si>
  <si>
    <t>http://vecims.ieee-ims.org/2009/index.php</t>
  </si>
  <si>
    <t>World Congress on Nature and Biologically Inspired Computing NaBIC 2010, Kitakyushu, Japan, 15-17 December 2010</t>
  </si>
  <si>
    <t>http://www.mirlabs.org/nabic10/</t>
  </si>
  <si>
    <t>978-4244-7375-5</t>
  </si>
  <si>
    <t>7th IEEE International Conference on Computational Cybernetics ICCC 2009, Palma de Mallorca, Spain, 26-29 November 2009</t>
  </si>
  <si>
    <t>http://www.bmf.hu/conferences/iccc2009/</t>
  </si>
  <si>
    <t>978-1-4244-5311-5</t>
  </si>
  <si>
    <t>World Congress on Nature &amp; Biologically Inspired Computing NaBIC2009, Bhubaneswar, India, 9-11 December 2009</t>
  </si>
  <si>
    <t>http://www.mirlabs.org/nabic09/</t>
  </si>
  <si>
    <t>978-1-4244-5612-3</t>
  </si>
  <si>
    <t>4th International Symposium on Computational Intelligence and Intelligent Informatics ISCIII 2009, Egypt, 21-25 October 2009</t>
  </si>
  <si>
    <t>978-1-4244-5382-5</t>
  </si>
  <si>
    <t>http://www.trivent.hu/ISCIII2009/</t>
  </si>
  <si>
    <t>20th International Conference on Systems Engineering ICSE2009, Coventry, UK, 8-10 September 2009</t>
  </si>
  <si>
    <t>Institute of Measurement and Control</t>
  </si>
  <si>
    <t>http://www.coventry.ac.uk/researchnet/d/847</t>
  </si>
  <si>
    <t>IEEE International Workshop on Robotic and Sensors Environments ROSE 2009, Lecco, Italy, 6-7 November 2009</t>
  </si>
  <si>
    <t>http://rose.ieee-ims.org/</t>
  </si>
  <si>
    <t>3rd International Workshop on Soft Computing Applications SOFA 2009, Szeged, Hungary, Arad, Romania, 29 July-1 August 2009</t>
  </si>
  <si>
    <t>http://www.ieee-sofa2009.org/</t>
  </si>
  <si>
    <t>978-1-4244-5056-5</t>
  </si>
  <si>
    <t xml:space="preserve">2nd IEEE International Symposium on Resilient Control Systems ISRCS 09, Idaho Falls, Idaho, USA, 11-13 August 2009 </t>
  </si>
  <si>
    <t>978-1-4244-4854-8</t>
  </si>
  <si>
    <t>https://secure.inl.gov/ISRCS2009/</t>
  </si>
  <si>
    <t>Proceedings of 10th International Symposium of Hungarian Researchers in Computational Intelligence and Informatics CINTI 2009, Budapest (Hungary), pp. 185-192</t>
  </si>
  <si>
    <t>W. Y. Wang, H. H. C. Iu and W. Du, "A novel multiphase DC/DC converter with high dynamic performance and high efficiency"</t>
  </si>
  <si>
    <t>Proceedings of 10th Postgraduate Electrical Engineering &amp; Computing Symposium PEECS 2009, Edith Cowan University, Joondalup, WA (Australia), 6 pp.</t>
  </si>
  <si>
    <t>Proceedings of 36th Annual Conference of the IEEE Industrial Electronics Society IECON 2010, Glendale, AZ (USA), pp. 120-125</t>
  </si>
  <si>
    <t>S. Thomsen and F. W. Fuchs, "Flatness based speed control of drive systems with resonant loads"</t>
  </si>
  <si>
    <t>978-1-4244-5225-5</t>
  </si>
  <si>
    <r>
      <t>Preitl, St.</t>
    </r>
    <r>
      <rPr>
        <sz val="10"/>
        <color indexed="8"/>
        <rFont val="Arial"/>
        <family val="2"/>
        <charset val="238"/>
      </rPr>
      <t xml:space="preserve"> and </t>
    </r>
    <r>
      <rPr>
        <u/>
        <sz val="10"/>
        <color indexed="8"/>
        <rFont val="Arial"/>
        <family val="2"/>
      </rPr>
      <t>Precup, R.-E.</t>
    </r>
  </si>
  <si>
    <t>S. Thomsen, N. Hoffmann and F. W. Fuchs, "PI-control, PI-based state space control and model based predictive control for drive systems with elastically coupled loads - A comparative study"</t>
  </si>
  <si>
    <t>IEEE Transactions on Industrial Electronics, DOI: 10.1109/TIE.2010.2089950, 11 pp.</t>
  </si>
  <si>
    <t>Septembrie</t>
  </si>
  <si>
    <t>Proceedings of 8th International Symposium on Intelligent Systems and Informatics SISY 2010, Subotica (Serbia), pp. 153-157</t>
  </si>
  <si>
    <t>J. Gáti and Gy. Kártyás, "Teaching program description for enhanced computer support in higher education"</t>
  </si>
  <si>
    <t>978-1-4244-7394-6</t>
  </si>
  <si>
    <t>Proceedings of 8th IEEE International Symposium on Applied Machine Intelligence and Informatics SAMI 2010, Herl'any (Slovakia), pp. 235-239</t>
  </si>
  <si>
    <t>J. Gáti and Gy. Kártyás, "Practical application of modules and topics in course descriptions"</t>
  </si>
  <si>
    <t>Proceedings of IEEE International Joint Conferences on Computational Cybernetics and Technical Informatics ICCC-CONTI 2010, Timisoara (Romania), pp. 391-395</t>
  </si>
  <si>
    <t>J. Gáti and Gy. Kártyás, "Important characteristics of course model for current engineering practice"</t>
  </si>
  <si>
    <t>Proceedings of 2010 2nd IEEE Energy Conversion Congress and Exposition ECCE 2010, Atlanta, GA (USA), pp. 2827-2835</t>
  </si>
  <si>
    <t>S. Thomsen, N. Hoffmann and F. W. Fuchs, "Comparative study of conventional PI-control, PI-based state space control and model based predictive control for drive systems with elastic coupling"</t>
  </si>
  <si>
    <t>978-1-4244-5286-6</t>
  </si>
  <si>
    <t>S. Thomsen and F.W. Fuchs, "Speed control of torsional drive systems with backlash"</t>
  </si>
  <si>
    <t>Proceedings of 13th European Conference on Power Electronics and Applications EPE 2009, Barcelona (Spain), paper index 0495, 10 pp.</t>
  </si>
  <si>
    <t xml:space="preserve">978-1-4244-4432-8 </t>
  </si>
  <si>
    <t>J. Gáti and Gy. Kártyás, "Flexible course definitions by using of predefined description of elements"</t>
  </si>
  <si>
    <t>Proceedings of IEEE 7th International Conference on Computational Cybernetics ICCC 2009, Palma de Mallorca (Spain), pp. 69-73</t>
  </si>
  <si>
    <t xml:space="preserve">978-1-4244-5310-8 </t>
  </si>
  <si>
    <t>J. Gáti and Gy. Kártyás, "Some possibilities for structured and associative computer descriptions in course programs"</t>
  </si>
  <si>
    <t>Proceedings of 13th International Conference on Intelligent Engineering Systems INES 2009, Barbados, pp. 182-186</t>
  </si>
  <si>
    <t>Aprilie</t>
  </si>
  <si>
    <t xml:space="preserve">978-1-4244-4111-2 </t>
  </si>
  <si>
    <t>3rd IEEE Multi-conference on Systems and Control MSC 2009, Saint Petersburg, Russia, 8-10 July 2009</t>
  </si>
  <si>
    <t>978-1-4244-4601-8</t>
  </si>
  <si>
    <t>48th IEEE Conference on Decision and Control CDC/CCC 09, Shanghai, China, 16-18 December 2009</t>
  </si>
  <si>
    <t>978-1-4244-3872-3</t>
  </si>
  <si>
    <t>http://conf.physcon.ru/msc09/</t>
  </si>
  <si>
    <t>http://www.ieeecss.org/CAB/conferences/cdc2009/index.php</t>
  </si>
  <si>
    <t>2008 IEEE International Instrumentation &amp; Measurement Technology Conference I2MTC 2008, Victoria, BC, Canada, 12-15 May 2008</t>
  </si>
  <si>
    <t>http://ieee-ims.org/conferences/imtc/2008/imtc_2008.php</t>
  </si>
  <si>
    <t>1-4244-1541-1</t>
  </si>
  <si>
    <t xml:space="preserve">2008 IEEE Conference on Virtual Environments, Human-Computer Interfaces and Measurement Systems VECIMS 2008, Istanbul, Turkey, 14-16 July 2008 </t>
  </si>
  <si>
    <t xml:space="preserve">978-1-4244-1927-2 </t>
  </si>
  <si>
    <t>http://ieeexplore.ieee.org/xpl/freeabs_all.jsp?arnumber=4592738</t>
  </si>
  <si>
    <t>2008 IEEE International Conference on Computational Intelligence for Measurement Systems and Applications CIMSA 2008, Istanbul, Turkey, 14-16 July 2008</t>
  </si>
  <si>
    <t>http://ieeexplore.ieee.org/xpl/freeabs_all.jsp?arnumber=4595817</t>
  </si>
  <si>
    <t xml:space="preserve">978-1-4244-2305-7 </t>
  </si>
  <si>
    <t>978-0-7695-3326-1</t>
  </si>
  <si>
    <t>http://www.informatik.uni-trier.de/~ley/db/conf/his/his2008.html</t>
  </si>
  <si>
    <t>8th International Conference on Hybrid Intelligent Systems HIS 2008, Barcelona, Spain, 10-12 September 2008</t>
  </si>
  <si>
    <t>7th International Conference on Hybrid Intelligent Systems HIS 2007, Kaiserslautern, Germany, 17-19 September 2007</t>
  </si>
  <si>
    <t>http://www.informatik.uni-trier.de/~ley/db/conf/his/his2007.html</t>
  </si>
  <si>
    <t>http://ewh.ieee.org/soc/im/vecims/vecims2007/index.html</t>
  </si>
  <si>
    <t>2007 IEEE International Conference on Virtual Environments, Human-Computer Interfaces, and Measurement Systems VECIMS 2007, Ostuni, Italy, 25-27 June 2007</t>
  </si>
  <si>
    <t xml:space="preserve">978-1-4244-0820-7 </t>
  </si>
  <si>
    <t>Technical Program Committee Co-Chair</t>
  </si>
  <si>
    <t>membru Technical Program Committee</t>
  </si>
  <si>
    <t xml:space="preserve">3rd IEEE International Conference on Mechatronics ICM 2006, Budapest, Hungary, </t>
  </si>
  <si>
    <t>International Conference on Hybrid Intelligent Systems HIS'06, Auckland, New Zealand, 13-15 December 2006</t>
  </si>
  <si>
    <t>http://www.softcomputing.net/his06.html</t>
  </si>
  <si>
    <t>0-7695-2662-4</t>
  </si>
  <si>
    <t>http://a2c2.org/conferences/acc2010/</t>
  </si>
  <si>
    <t>2010 American Control Conference ACC2010
Baltimore, Maryland, USA, June 30 - July 2, 2010</t>
  </si>
  <si>
    <t xml:space="preserve">978-1-4244-7426-4 </t>
  </si>
  <si>
    <t>IEEE International Symposium on Industrial Electronics ISIE 2010, Bari, Italy, 4-7 July 2010</t>
  </si>
  <si>
    <t>The IEEE Region 8 International Conference Computer as a Tool EUROCON 2007, Warsaw, Poland, 9-12 September 2007</t>
  </si>
  <si>
    <t xml:space="preserve">8th IEEE International Conference on Control &amp; Automation ICCA2010, Xiamen, China, 9-11 June 2010 </t>
  </si>
  <si>
    <t xml:space="preserve">978-1-4244-5195-1 </t>
  </si>
  <si>
    <t>http://ieeexplore.ieee.org/xpl/mostRecentIssue.jsp?punumber=5510862</t>
  </si>
  <si>
    <t>3rd IEEE International Symposium on Resilient Control Systems ISRCS 2010, Idaho Falls, ID, USA, 10-12 August 2010</t>
  </si>
  <si>
    <t xml:space="preserve">978-1-4244-5955-1 </t>
  </si>
  <si>
    <t>http://ieeexplore.ieee.org/xpl/mostRecentIssue.jsp?punumber=5593940</t>
  </si>
  <si>
    <t xml:space="preserve">3rd International Conference on Human System Interaction HSI '10, Rzeszow, Poland, 13-15 May 2010 </t>
  </si>
  <si>
    <t>http://hsi.wsiz.rzeszow.pl/</t>
  </si>
  <si>
    <t xml:space="preserve">978-1-4244-7560-5 </t>
  </si>
  <si>
    <t>http://conferenze.dei.polimi.it/msc08/</t>
  </si>
  <si>
    <t xml:space="preserve">2nd IEEE Multi-conference on Systems and Control MSC 2008, San Antonio, TX, USA, 3-5 September 2008 </t>
  </si>
  <si>
    <t xml:space="preserve">978-1-4244-2222-7 </t>
  </si>
  <si>
    <t>http://a2c2.org/conferences/acc2007/</t>
  </si>
  <si>
    <t>2007 American Control Conference, New York City, USA
July 11-13, 2007</t>
  </si>
  <si>
    <t xml:space="preserve">1-4244-0988-8 </t>
  </si>
  <si>
    <t>2007 IEEE Conference on Decision and Control CDC07, New Orleans, Louisiana USA, 12-14 December 2007</t>
  </si>
  <si>
    <t>http://ieeexplore.ieee.org/xpl/mostRecentIssue.jsp?punumber=4433999</t>
  </si>
  <si>
    <t xml:space="preserve">978-1-4244-1497-0 </t>
  </si>
  <si>
    <t>4th IEEE International Conference on Mechatronics ICM 2007, Kumamoto, Japan, 8-10 May 2007</t>
  </si>
  <si>
    <t xml:space="preserve">1-4244-1183-1 </t>
  </si>
  <si>
    <t>http://ieeexplore.ieee.org/xpl/mostRecentIssue.jsp?punumber=4279972</t>
  </si>
  <si>
    <t>IEEE International Conference on Control Applications 2006 CCA, Munich, Germany, 4-6 October 2006</t>
  </si>
  <si>
    <t xml:space="preserve">0-7803-9795-9 </t>
  </si>
  <si>
    <t>http://conf.uni-obuda.hu/icm2006/</t>
  </si>
  <si>
    <t>3rd IEEE International Conference on Mechatronics ICM 2006, Budapest, Hungary, 3-5 July 2006</t>
  </si>
  <si>
    <t xml:space="preserve">0-7803-9712-6 </t>
  </si>
  <si>
    <r>
      <t>Precup Radu-Emil</t>
    </r>
    <r>
      <rPr>
        <sz val="10"/>
        <color indexed="8"/>
        <rFont val="Arial"/>
        <family val="2"/>
        <charset val="238"/>
      </rPr>
      <t xml:space="preserve">, </t>
    </r>
    <r>
      <rPr>
        <u/>
        <sz val="10"/>
        <color indexed="8"/>
        <rFont val="Arial"/>
        <family val="2"/>
        <charset val="238"/>
      </rPr>
      <t>Preitl Stefan</t>
    </r>
    <r>
      <rPr>
        <sz val="10"/>
        <color indexed="8"/>
        <rFont val="Arial"/>
        <family val="2"/>
        <charset val="238"/>
      </rPr>
      <t>, Tar Jozsef K, Fodor J, Ursache Ion-Bogdan, Clep Petru Alexandru</t>
    </r>
  </si>
  <si>
    <t>vol. 2, pp. 423, 4 pg.</t>
  </si>
  <si>
    <t>978-953-7044-06-0</t>
  </si>
  <si>
    <t>On the Combination of Tensor Product and Fuzzy Models</t>
  </si>
  <si>
    <t>2008 IEEE International Conference on Automation, Quality and Testing, Robotics AQTR 2008 - THETA 16th edition, Proceedings, Cluj-Napoca</t>
  </si>
  <si>
    <r>
      <t>Precup Radu-Emil</t>
    </r>
    <r>
      <rPr>
        <sz val="10"/>
        <color indexed="8"/>
        <rFont val="Arial"/>
        <family val="2"/>
        <charset val="238"/>
      </rPr>
      <t xml:space="preserve">, </t>
    </r>
    <r>
      <rPr>
        <u/>
        <sz val="10"/>
        <color indexed="8"/>
        <rFont val="Arial"/>
        <family val="2"/>
        <charset val="238"/>
      </rPr>
      <t>Preitl Stefan</t>
    </r>
    <r>
      <rPr>
        <sz val="10"/>
        <color indexed="8"/>
        <rFont val="Arial"/>
        <family val="2"/>
        <charset val="238"/>
      </rPr>
      <t>,  Ursache Ion-Bogdan, Clep Petru Alexadnru, Baranyi Peter, Tar Jozsef K</t>
    </r>
  </si>
  <si>
    <t>vol. 2, pp. 48, 6 pg.</t>
  </si>
  <si>
    <t>978-2-4244-2576-1</t>
  </si>
  <si>
    <t>http://ieeexplore.ieee.org/xpl/tocresult.jsp?isnumber=4588687</t>
  </si>
  <si>
    <t>Stable Iterative Feedback Tuning-based Design of Takagi-Sugeno PI-Fuzzy Controllers</t>
  </si>
  <si>
    <t>2008 Conference on Human System Interaction HSI 2008, Krakow, Polonia</t>
  </si>
  <si>
    <t>978-1-4244-1543-8</t>
  </si>
  <si>
    <t>pp. 542, 6 pg.</t>
  </si>
  <si>
    <t>Stable fuzzy control of an electromagnetic actuated clutch</t>
  </si>
  <si>
    <t>Annals of the University of Craiova, Series: Automation, Computers, Electronics and Mechatronics</t>
  </si>
  <si>
    <t>vol. 7 (34), no. 1, pp. 53, 8 pg.</t>
  </si>
  <si>
    <t>1841-0626</t>
  </si>
  <si>
    <t>http://ace.ucv.ro/anale/</t>
  </si>
  <si>
    <r>
      <t>Precup Radu-Emil</t>
    </r>
    <r>
      <rPr>
        <sz val="10"/>
        <rFont val="Arial"/>
        <family val="2"/>
      </rPr>
      <t xml:space="preserve">, </t>
    </r>
    <r>
      <rPr>
        <u/>
        <sz val="10"/>
        <rFont val="Arial"/>
        <family val="2"/>
      </rPr>
      <t>Dragoş Claudia-Adina</t>
    </r>
    <r>
      <rPr>
        <sz val="10"/>
        <rFont val="Arial"/>
        <family val="2"/>
      </rPr>
      <t xml:space="preserve">, </t>
    </r>
    <r>
      <rPr>
        <u/>
        <sz val="10"/>
        <rFont val="Arial"/>
        <family val="2"/>
      </rPr>
      <t>Preitl Stefan</t>
    </r>
    <r>
      <rPr>
        <sz val="10"/>
        <rFont val="Arial"/>
        <family val="2"/>
      </rPr>
      <t xml:space="preserve">, Petriu Emil M, </t>
    </r>
    <r>
      <rPr>
        <u/>
        <sz val="10"/>
        <rFont val="Arial"/>
        <family val="2"/>
      </rPr>
      <t>Rădac Mircea-Bogdan</t>
    </r>
    <r>
      <rPr>
        <sz val="10"/>
        <rFont val="Arial"/>
        <family val="2"/>
      </rPr>
      <t>, Paul Adrian Sebastian</t>
    </r>
  </si>
  <si>
    <r>
      <t>St. Preitl</t>
    </r>
    <r>
      <rPr>
        <sz val="10"/>
        <rFont val="Arial"/>
        <family val="2"/>
        <charset val="238"/>
      </rPr>
      <t xml:space="preserve">, </t>
    </r>
    <r>
      <rPr>
        <u/>
        <sz val="10"/>
        <rFont val="Arial"/>
        <family val="2"/>
        <charset val="238"/>
      </rPr>
      <t>R.-E. Precup</t>
    </r>
    <r>
      <rPr>
        <sz val="10"/>
        <rFont val="Arial"/>
        <family val="2"/>
        <charset val="238"/>
      </rPr>
      <t>, Zs. Preitl</t>
    </r>
  </si>
  <si>
    <t>Aspects concerning the tuning of 2-DOF fuzzy controllers</t>
  </si>
  <si>
    <t>http://facta.junis.ni.ac.rs/acar/acar.html</t>
  </si>
  <si>
    <t>1820-6417</t>
  </si>
  <si>
    <t xml:space="preserve">Facta Universitatis, Series Automatic Control and Robotics </t>
  </si>
  <si>
    <t>Design aspects of optimal PI controllers with reduced sensitivity for a class of servo systems using PSO algorithms</t>
  </si>
  <si>
    <r>
      <t>R.-E. Precup</t>
    </r>
    <r>
      <rPr>
        <sz val="10"/>
        <rFont val="Arial"/>
        <family val="2"/>
        <charset val="238"/>
      </rPr>
      <t xml:space="preserve">, R.-C. David, </t>
    </r>
    <r>
      <rPr>
        <u/>
        <sz val="10"/>
        <rFont val="Arial"/>
        <family val="2"/>
        <charset val="238"/>
      </rPr>
      <t>St. Preitl</t>
    </r>
    <r>
      <rPr>
        <sz val="10"/>
        <rFont val="Arial"/>
        <family val="2"/>
        <charset val="238"/>
      </rPr>
      <t>, E. M. Petriu</t>
    </r>
  </si>
  <si>
    <t>vol. 9, no. 1, pp. 1, 18 pg.</t>
  </si>
  <si>
    <t>vol. 8, no. 1, pp. 1, 12 pg.</t>
  </si>
  <si>
    <r>
      <t>Precup Radu-Emil</t>
    </r>
    <r>
      <rPr>
        <sz val="10"/>
        <color indexed="8"/>
        <rFont val="Arial"/>
        <family val="2"/>
        <charset val="238"/>
      </rPr>
      <t xml:space="preserve">, </t>
    </r>
    <r>
      <rPr>
        <u/>
        <sz val="10"/>
        <color indexed="8"/>
        <rFont val="Arial"/>
        <family val="2"/>
        <charset val="238"/>
      </rPr>
      <t>Preitl Stefan</t>
    </r>
    <r>
      <rPr>
        <sz val="10"/>
        <color indexed="8"/>
        <rFont val="Arial"/>
        <family val="2"/>
        <charset val="238"/>
      </rPr>
      <t>, Tomescu Marius L, Petriu Emil M, Tar Jozsef K, Bărbulescu Constantin</t>
    </r>
  </si>
  <si>
    <t>http://ieeexplore.ieee.org/xpl/mostRecentIssue.jsp?punumber=4569859</t>
  </si>
  <si>
    <t>Experimental Validation of Iterative Feedback Tuning Solutions for Inverted Pendulum Crane Mode Control</t>
  </si>
  <si>
    <t>2008 Conference on Human System Interaction HSI 2008, Proceedings, Krakow, Polonia</t>
  </si>
  <si>
    <t>pp. 536, 6 pg.</t>
  </si>
  <si>
    <r>
      <t>Precup Radu-Emil</t>
    </r>
    <r>
      <rPr>
        <sz val="10"/>
        <color indexed="8"/>
        <rFont val="Arial"/>
        <family val="2"/>
        <charset val="238"/>
      </rPr>
      <t xml:space="preserve">, </t>
    </r>
    <r>
      <rPr>
        <u/>
        <sz val="10"/>
        <color indexed="8"/>
        <rFont val="Arial"/>
        <family val="2"/>
        <charset val="238"/>
      </rPr>
      <t>Preitl Stefan</t>
    </r>
    <r>
      <rPr>
        <sz val="10"/>
        <color indexed="8"/>
        <rFont val="Arial"/>
        <family val="2"/>
        <charset val="238"/>
      </rPr>
      <t>, Fodor Janos, Ursache Ion-Bogdan, Clep Petru Alexandru, Kilyeni Stefan</t>
    </r>
  </si>
  <si>
    <t>Using Plausible Reasoning in Modular Robots Kinematics</t>
  </si>
  <si>
    <t>12th International Conference on Intelligent Engineering Systems INES 2008, Miami, FL, SUA</t>
  </si>
  <si>
    <t>http://www.trivent.hu/INES2008/index.html</t>
  </si>
  <si>
    <r>
      <t xml:space="preserve">Pozna Claudiu, </t>
    </r>
    <r>
      <rPr>
        <u/>
        <sz val="10"/>
        <color indexed="8"/>
        <rFont val="Arial"/>
        <family val="2"/>
        <charset val="238"/>
      </rPr>
      <t>Precup Radu-Emil</t>
    </r>
  </si>
  <si>
    <t>978-1-4244-2083-4</t>
  </si>
  <si>
    <t>pp. 243, 6 pp.</t>
  </si>
  <si>
    <t>pp. 287, 6 pp.</t>
  </si>
  <si>
    <r>
      <t>R.-E. Precup</t>
    </r>
    <r>
      <rPr>
        <sz val="10"/>
        <rFont val="Arial"/>
        <family val="2"/>
        <charset val="238"/>
      </rPr>
      <t xml:space="preserve">, </t>
    </r>
    <r>
      <rPr>
        <u/>
        <sz val="10"/>
        <rFont val="Arial"/>
        <family val="2"/>
        <charset val="238"/>
      </rPr>
      <t>St. Preitl</t>
    </r>
    <r>
      <rPr>
        <sz val="10"/>
        <rFont val="Arial"/>
        <family val="2"/>
        <charset val="238"/>
      </rPr>
      <t>, P. A. Clep, I.-B. Ursache, J. K. Tar, J. Fodor</t>
    </r>
  </si>
  <si>
    <t>Stable Fuzzy Control Systems with Iterative Feedback Tuning</t>
  </si>
  <si>
    <t>Model Based Concept for Higher Education on the Way Towards Highly Integrated Solutions in Computer Systems</t>
  </si>
  <si>
    <t>pp. 99, 4 pp.</t>
  </si>
  <si>
    <r>
      <t>Preitl Stefan</t>
    </r>
    <r>
      <rPr>
        <sz val="10"/>
        <color indexed="8"/>
        <rFont val="Arial"/>
        <family val="2"/>
        <charset val="238"/>
      </rPr>
      <t xml:space="preserve">, </t>
    </r>
    <r>
      <rPr>
        <u/>
        <sz val="10"/>
        <color indexed="8"/>
        <rFont val="Arial"/>
        <family val="2"/>
        <charset val="238"/>
      </rPr>
      <t>Precup Radu-Emil</t>
    </r>
    <r>
      <rPr>
        <sz val="10"/>
        <color indexed="8"/>
        <rFont val="Arial"/>
        <family val="2"/>
        <charset val="238"/>
      </rPr>
      <t>, Kártyás Gyula, Gáti Jozsef</t>
    </r>
  </si>
  <si>
    <r>
      <t>R.-E. Precup</t>
    </r>
    <r>
      <rPr>
        <sz val="10"/>
        <rFont val="Arial"/>
        <family val="2"/>
        <charset val="238"/>
      </rPr>
      <t xml:space="preserve">, J. Gáti, Gy. Kártyás, </t>
    </r>
    <r>
      <rPr>
        <u/>
        <sz val="10"/>
        <rFont val="Arial"/>
        <family val="2"/>
        <charset val="238"/>
      </rPr>
      <t>St. Preitl</t>
    </r>
  </si>
  <si>
    <t>Object Description Based Processes for Higher Education in Global Computer Networks</t>
  </si>
  <si>
    <t>1-4244-1234-X</t>
  </si>
  <si>
    <t>pp. 153, 4 pg.</t>
  </si>
  <si>
    <t>4th International Symposium on Applied Computational Intelligence and Informatics SACI 2007, Proceedings, Timişoara</t>
  </si>
  <si>
    <t>http://www.bmf.hu/conferences/saci2007/</t>
  </si>
  <si>
    <t>2007 Mai</t>
  </si>
  <si>
    <t>Two-Degree-of-Freedom Fuzzy Control in Decentralized Trajectory Tracking</t>
  </si>
  <si>
    <r>
      <t>R.-E. Precup</t>
    </r>
    <r>
      <rPr>
        <sz val="10"/>
        <rFont val="Arial"/>
        <family val="2"/>
        <charset val="238"/>
      </rPr>
      <t xml:space="preserve">, Zs. Preitl, </t>
    </r>
    <r>
      <rPr>
        <u/>
        <sz val="10"/>
        <rFont val="Arial"/>
        <family val="2"/>
        <charset val="238"/>
      </rPr>
      <t>St. Preitl</t>
    </r>
    <r>
      <rPr>
        <sz val="10"/>
        <rFont val="Arial"/>
        <family val="2"/>
        <charset val="238"/>
      </rPr>
      <t>, S. Vaivoda, J. K. Tar, M. Takács</t>
    </r>
  </si>
  <si>
    <r>
      <t xml:space="preserve">O. Baniaş, </t>
    </r>
    <r>
      <rPr>
        <u/>
        <sz val="10"/>
        <rFont val="Arial"/>
        <family val="2"/>
        <charset val="238"/>
      </rPr>
      <t>R.-E. Precup</t>
    </r>
    <r>
      <rPr>
        <sz val="10"/>
        <rFont val="Arial"/>
        <family val="2"/>
        <charset val="238"/>
      </rPr>
      <t>, D.-I. Curiac</t>
    </r>
  </si>
  <si>
    <t>Problem Setting and Modeling in Vehicles and Pedestrians Traffic Control Using Sensor Networks</t>
  </si>
  <si>
    <t>pp. 83, 6 pg.</t>
  </si>
  <si>
    <t>pp. 93, 6 pg.</t>
  </si>
  <si>
    <t>Hints in Low Cost Solutions for Networked Control Systems</t>
  </si>
  <si>
    <t>5th IEEE International Conference on Computational Cybernetics ICCC 2007, Proceedings, Gammarth, Tunisia</t>
  </si>
  <si>
    <t>1-4244-1146-7</t>
  </si>
  <si>
    <t>pp. 275, 6 pg.</t>
  </si>
  <si>
    <r>
      <t>Preitl Stefan</t>
    </r>
    <r>
      <rPr>
        <sz val="10"/>
        <color indexed="8"/>
        <rFont val="Arial"/>
        <family val="2"/>
        <charset val="238"/>
      </rPr>
      <t xml:space="preserve">, </t>
    </r>
    <r>
      <rPr>
        <u/>
        <sz val="10"/>
        <color indexed="8"/>
        <rFont val="Arial"/>
        <family val="2"/>
        <charset val="238"/>
      </rPr>
      <t>Precup Radu-Emil</t>
    </r>
    <r>
      <rPr>
        <sz val="10"/>
        <color indexed="8"/>
        <rFont val="Arial"/>
        <family val="2"/>
        <charset val="238"/>
      </rPr>
      <t>, Fodor Janos, Takács Marta</t>
    </r>
  </si>
  <si>
    <t>http://www.trivent.hu/ICCC2007/</t>
  </si>
  <si>
    <t>Plausible Reasoning and Fuzzy Logic</t>
  </si>
  <si>
    <t>pp. 51, 6 pg.</t>
  </si>
  <si>
    <t>Delta Domain Design of Low-Cost Fuzzy Controlled Servosystems</t>
  </si>
  <si>
    <t>2007 IEEE International Symposium on Intelligent Signal Processing WISP 2007, Proceedings, Alcala de Henares, Madrid, Spania, CD-ROM</t>
  </si>
  <si>
    <r>
      <t>Precup Radu-Emil</t>
    </r>
    <r>
      <rPr>
        <sz val="10"/>
        <color indexed="8"/>
        <rFont val="Arial"/>
        <family val="2"/>
        <charset val="238"/>
      </rPr>
      <t>, Preitl Zsuzsa, Petriu Emil M</t>
    </r>
  </si>
  <si>
    <t>1-4244-0830-X</t>
  </si>
  <si>
    <t>paper index 884, 6 pp.</t>
  </si>
  <si>
    <t>http://ieeexplore.ieee.org/xpl/mostRecentIssue.jsp?punumber=4447489</t>
  </si>
  <si>
    <t>Fuzzy Control Systems Dedicated to Electro-hydraulic Servo-systems. IFT Techniques and Sensitivity Analysis</t>
  </si>
  <si>
    <t>IEEE Region 8 EUROCON 2007 Computer as a Tool Conference, Proceedings, Warsaw, Polonia</t>
  </si>
  <si>
    <t>2007 Septembrie</t>
  </si>
  <si>
    <r>
      <t>Precup Radu-Emil</t>
    </r>
    <r>
      <rPr>
        <sz val="10"/>
        <color indexed="8"/>
        <rFont val="Arial"/>
        <family val="2"/>
        <charset val="238"/>
      </rPr>
      <t xml:space="preserve">, </t>
    </r>
    <r>
      <rPr>
        <u/>
        <sz val="10"/>
        <color indexed="8"/>
        <rFont val="Arial"/>
        <family val="2"/>
        <charset val="238"/>
      </rPr>
      <t>Preitl Stefan</t>
    </r>
    <r>
      <rPr>
        <sz val="10"/>
        <color indexed="8"/>
        <rFont val="Arial"/>
        <family val="2"/>
        <charset val="238"/>
      </rPr>
      <t>, Kilyeni Stefan, Preitl Zsuzsa, Bărbulescu Constantin</t>
    </r>
  </si>
  <si>
    <t>pp. 1409, 6 pp.</t>
  </si>
  <si>
    <t>1-4244-0813-X</t>
  </si>
  <si>
    <t>http://eurocon2007.isep.pw.edu.pl/</t>
  </si>
  <si>
    <t>Iterative Learning Control Approach to Fuzzy Control Systems Development</t>
  </si>
  <si>
    <r>
      <t>Precup Radu-Emil</t>
    </r>
    <r>
      <rPr>
        <sz val="10"/>
        <color indexed="8"/>
        <rFont val="Arial"/>
        <family val="2"/>
        <charset val="238"/>
      </rPr>
      <t xml:space="preserve">, </t>
    </r>
    <r>
      <rPr>
        <u/>
        <sz val="10"/>
        <color indexed="8"/>
        <rFont val="Arial"/>
        <family val="2"/>
        <charset val="238"/>
      </rPr>
      <t>Preitl Stefan</t>
    </r>
    <r>
      <rPr>
        <sz val="10"/>
        <color indexed="8"/>
        <rFont val="Arial"/>
        <family val="2"/>
        <charset val="238"/>
      </rPr>
      <t>, Kilyeni Stefan, Tar Jozsef K, Luştrea Bucur</t>
    </r>
  </si>
  <si>
    <t>pp. 692, 6 pp.</t>
  </si>
  <si>
    <t>Iterative Feedback Tuning Approach to Development of PI-Fuzzy Controllers</t>
  </si>
  <si>
    <t>2007 IEEE International Conference on Fuzzy Systems FUZZ-IEEE 2007, Proceedings, Londra, Anglia</t>
  </si>
  <si>
    <r>
      <t>Precup Radu-Emil</t>
    </r>
    <r>
      <rPr>
        <sz val="10"/>
        <color indexed="8"/>
        <rFont val="Arial"/>
        <family val="2"/>
        <charset val="238"/>
      </rPr>
      <t xml:space="preserve">, Preitl Zsuzsa, </t>
    </r>
    <r>
      <rPr>
        <u/>
        <sz val="10"/>
        <color indexed="8"/>
        <rFont val="Arial"/>
        <family val="2"/>
        <charset val="238"/>
      </rPr>
      <t>Preitl Stefan</t>
    </r>
  </si>
  <si>
    <t>http://ieeexplore.ieee.org/xpl/mostRecentIssue.jsp?punumber=4295328</t>
  </si>
  <si>
    <t>2007 Iulie</t>
  </si>
  <si>
    <t>1-4244-1210-2</t>
  </si>
  <si>
    <t>pp. 199, 6 pg.</t>
  </si>
  <si>
    <t>http://www.trivent.hu/INES2007/</t>
  </si>
  <si>
    <t>2007 Iunie, Iulie</t>
  </si>
  <si>
    <t>Optimization Aspects in a Class of Fuzzy Controlled Servosystems</t>
  </si>
  <si>
    <t>1561-8625</t>
  </si>
  <si>
    <t>S. H. Kang, M. Jin and P. H. Chang, "A Solution to the Accuracy/Robustness Dilemma in Impedance Control"</t>
  </si>
  <si>
    <t>IEEE/ASME Transactions on Mechatronics, vol. 14, no. 3, pp. 282-294</t>
  </si>
  <si>
    <t>Z.-S. Hou and J.-X. Xu, "On data-driven control theory: the state of the art and perspective"</t>
  </si>
  <si>
    <t>Zidonghua Xuebao/Acta Automatica Sinica, vol. 35, no. 6, pp. 650-667</t>
  </si>
  <si>
    <t>0254-4156</t>
  </si>
  <si>
    <t>Y. Bai, H. Zhuang and D. Wang, "Apply fuzzy interpolation method to calibrate parallel machine tools"</t>
  </si>
  <si>
    <t>Proceedings of 2009 IEEE International Symposium on Industrial Electronics ISIE 2009, Seoul (Korea), pp. 1178-1183</t>
  </si>
  <si>
    <t xml:space="preserve">978-1-4244-4347-5 </t>
  </si>
  <si>
    <t>T. C. Kuo, J. S. Lin, Y. Takeuchi and Y. J. Huang, "Intelligent daylight panel control system based on fuzzy control for green buildings"</t>
  </si>
  <si>
    <t>Proceedings of the World Congress on Engineering WCE 2009, London (UK), vol. I, pp. 357-360</t>
  </si>
  <si>
    <t>978-988-17012-5-1</t>
  </si>
  <si>
    <r>
      <t>Precup, R.-E.</t>
    </r>
    <r>
      <rPr>
        <sz val="10"/>
        <color indexed="8"/>
        <rFont val="Arial"/>
        <family val="2"/>
      </rPr>
      <t xml:space="preserve">, </t>
    </r>
    <r>
      <rPr>
        <u/>
        <sz val="10"/>
        <color indexed="8"/>
        <rFont val="Arial"/>
        <family val="2"/>
      </rPr>
      <t>Preitl, St.</t>
    </r>
    <r>
      <rPr>
        <sz val="10"/>
        <color indexed="8"/>
        <rFont val="Arial"/>
        <family val="2"/>
      </rPr>
      <t xml:space="preserve"> and Korondi, P.</t>
    </r>
  </si>
  <si>
    <t>IEEE Transactions on Industrial Electronics, vol. 56, no. 7, pp. 2782-2792</t>
  </si>
  <si>
    <t>H. Schulte and K. Guelton, "Descriptor modelling towards control of a two link pneumatic robot manipulator: A T-S multimodel approach"</t>
  </si>
  <si>
    <t>Nonlinear Analysis: Hybrid Systems, vol. 3, no. 2, pp. 124-132</t>
  </si>
  <si>
    <t>1751-570X</t>
  </si>
  <si>
    <t>Z. Yang, L. Zhang, Z. Wu and J. Wang, "Stability analysis for a class of impulsive fuzzy control systems"</t>
  </si>
  <si>
    <t>Proceedings of 2009 Chinese Control and Decision Conference CCDC 2009, Guilin (China), pp. 5883-5887</t>
  </si>
  <si>
    <t xml:space="preserve">978-1-4244-2722-2 </t>
  </si>
  <si>
    <t>A. Putra, S. Huang, K. Tan, S. Panda and T. Lee, "Self-Sensing Actuation with Adaptive Control in Applications with Switching Trajectory"</t>
  </si>
  <si>
    <t>IEEE/ASME Transactions on Mechatronics, vol. 13, no. 1, pp. 104-111</t>
  </si>
  <si>
    <r>
      <t>Precup, R.-E.</t>
    </r>
    <r>
      <rPr>
        <sz val="10"/>
        <color indexed="8"/>
        <rFont val="Arial"/>
        <family val="2"/>
      </rPr>
      <t xml:space="preserve">, </t>
    </r>
    <r>
      <rPr>
        <u/>
        <sz val="10"/>
        <color indexed="8"/>
        <rFont val="Arial"/>
        <family val="2"/>
      </rPr>
      <t>Preitl, St.</t>
    </r>
    <r>
      <rPr>
        <sz val="10"/>
        <color indexed="8"/>
        <rFont val="Arial"/>
        <family val="2"/>
      </rPr>
      <t xml:space="preserve"> and Faur, G.</t>
    </r>
  </si>
  <si>
    <t>PI Predictive Fuzzy Controllers for Electrical Drive Speed Control: Methods and Software for Stable Development</t>
  </si>
  <si>
    <t>Computers in Industry, vol. 52, no. 3, pp. 253-270, 2003</t>
  </si>
  <si>
    <t>J. Mendes, R. Araújo, P. Sousa, F. Apóstolo and L. Alves, "An architecture for adaptive fuzzy control in industrial environments"</t>
  </si>
  <si>
    <t>Computers in Industry, DOI: 10.1016/j.compind.2010.11.001, 10 pp.</t>
  </si>
  <si>
    <t>J.M. Kalyoncu and M. Haydim, "Mathematical modelling and fuzzy logic based position control of an electrohydraulic servosystem with internal leakage"</t>
  </si>
  <si>
    <t>Mechatronics, vol. 19, no. 6, pp. 847-858</t>
  </si>
  <si>
    <t>0957-4158</t>
  </si>
  <si>
    <t>Y.-S. Lu, "Smooth speed control of motor drives with asymptotic disturbance compensation"</t>
  </si>
  <si>
    <t>Control Engineering Practice, vol. 16, no.5, pp. 597-608</t>
  </si>
  <si>
    <t>0967-0661</t>
  </si>
  <si>
    <t>Z. Kovačić, D. Dobrina and S. Bogdan, "Initial setting of Takagi-Sugeno zero-order fuzzy controllers by state space-based emulation of "black-box" SISO controllers"</t>
  </si>
  <si>
    <t>Proceedings of IEEE International Symposium on Intelligent Control ISIC, Munich (Germany), pp. 479-484</t>
  </si>
  <si>
    <t xml:space="preserve">0-7803-9797-5 </t>
  </si>
  <si>
    <t xml:space="preserve">1-4244-0087-2 </t>
  </si>
  <si>
    <t>F. Mesa, J. L. Lozano and L. Marin, "On the consideration of FOPTD and SOPTD responses as bounds of PI tuning"</t>
  </si>
  <si>
    <t>Proceedings of the Mediterranean Electrotechnical Conference MELECON, Malaga (Spain), pp. 421-424</t>
  </si>
  <si>
    <t>Optimisation Criteria in Development of Fuzzy Controllers with Dynamics</t>
  </si>
  <si>
    <t>Information Sciences, vol. 180, no. 23, pp. 4619-4640</t>
  </si>
  <si>
    <t>S. Tong and Y. Li, "Fuzzy adaptive robust backstepping stabilization for SISO nonlinear systems with unknown virtual control direction"</t>
  </si>
  <si>
    <r>
      <t>Precup, R.-E.</t>
    </r>
    <r>
      <rPr>
        <sz val="10"/>
        <color indexed="8"/>
        <rFont val="Arial"/>
        <family val="2"/>
      </rPr>
      <t xml:space="preserve"> and </t>
    </r>
    <r>
      <rPr>
        <u/>
        <sz val="10"/>
        <color indexed="8"/>
        <rFont val="Arial"/>
        <family val="2"/>
      </rPr>
      <t>Preitl, St.</t>
    </r>
    <r>
      <rPr>
        <sz val="10"/>
        <color indexed="8"/>
        <rFont val="Arial"/>
        <family val="2"/>
      </rPr>
      <t xml:space="preserve"> </t>
    </r>
  </si>
  <si>
    <t>Engineering Applications of Artificial Intelligence, vol. 17, no. 6, pp. 661-674, 2004</t>
  </si>
  <si>
    <t>Engineering Applications of Artificial Intelligence, vol. 13, no. 3, pp. 237-247, 2000</t>
  </si>
  <si>
    <t>Information Sciences, vol. 177, no. 20, pp. 4410-4429, 2007</t>
  </si>
  <si>
    <t>Automatica, vol. 35, no. 10, pp. 1731-1736, 1999</t>
  </si>
  <si>
    <t>C.-L. Hwang, H.-M. Wu and C.-L. Shih, "Fuzzy Sliding-Mode Underactuated Control for Autonomous Dynamic Balance of an Electrical Bicycle"</t>
  </si>
  <si>
    <t>IEEE Transactions on Control Systems Technology, vol. 17, no. 3, pp. 658-670</t>
  </si>
  <si>
    <t xml:space="preserve">1063-6536 </t>
  </si>
  <si>
    <t>C.-L. Hwang, "Microprocessor-Based Fuzzy Decentralized Control of 2-D Piezo-Driven Systems"</t>
  </si>
  <si>
    <t>IEEE Transactions on Industrial Electronics, vol. 55, no. 3, pp. 1411-1420</t>
  </si>
  <si>
    <t xml:space="preserve">0278-0046  </t>
  </si>
  <si>
    <t>C.-L. Hwang, H.-M. Wu and C.-L. Shih, "Fuzzy sliding-mode under-actuated control for autonomous dynamic balance of an electrical bicycle"</t>
  </si>
  <si>
    <t>Proceedings of 2008 IEEE International Conference on Fuzzy Systems FUZZ-IEEE 2008, Hong Kong, pp. 251-257</t>
  </si>
  <si>
    <t xml:space="preserve">978-1-4244-1818-3 </t>
  </si>
  <si>
    <t>On the Design of an Obstacle Avoiding Trajectory: Method and Simulation</t>
  </si>
  <si>
    <t>Cybernetics and Systems, vol. 41, no. 6, pp. 435-454</t>
  </si>
  <si>
    <t>R. Kala, A. Shukla and R. Tiwari, "Dynamic environment robot path planning using hierarchical evolutionary algorithms"</t>
  </si>
  <si>
    <t>1087-6553</t>
  </si>
  <si>
    <t>Artificial Intelligence Review, vol. 33, no. 4, pp. 307-327</t>
  </si>
  <si>
    <t>R. Kala, A. Shukla and R. Tiwari, "Fusion of probabilistic A* algorithm and fuzzy inference system for robotic path planning"</t>
  </si>
  <si>
    <t>0269-2821</t>
  </si>
  <si>
    <t>Acta Polytechnica Hungarica, vol. 7, no. 3, pp. 109-122</t>
  </si>
  <si>
    <t>J. Vaščák and L. Madarász, "Adaptation of fuzzy cognitive maps - a comparison study"</t>
  </si>
  <si>
    <t>Proceedings of 8th IEEE International Symposium on Applied Machine Intelligence and Informatics SAMI 2010, Herl'any (Slovakia), pp. 31-36</t>
  </si>
  <si>
    <t>J. Vaščák, "Approaches in adaptation of fuzzy cognitive maps for navigation purposes"</t>
  </si>
  <si>
    <t>978-1-4244-6422-7</t>
  </si>
  <si>
    <r>
      <t xml:space="preserve">Pozna, Cl., Troester, F., </t>
    </r>
    <r>
      <rPr>
        <u/>
        <sz val="10"/>
        <color indexed="8"/>
        <rFont val="Arial"/>
        <family val="2"/>
      </rPr>
      <t>Precup, R.-E.</t>
    </r>
    <r>
      <rPr>
        <sz val="10"/>
        <color indexed="8"/>
        <rFont val="Arial"/>
        <family val="2"/>
      </rPr>
      <t xml:space="preserve">, Tar, J. K. and </t>
    </r>
    <r>
      <rPr>
        <u/>
        <sz val="10"/>
        <color indexed="8"/>
        <rFont val="Arial"/>
        <family val="2"/>
      </rPr>
      <t>Preitl, St.</t>
    </r>
  </si>
  <si>
    <t>R. Kala, A. Shukla and R. Tiwari, "Robotic path planning in static environment using hierarchical multi-neuron heuristic search and probability based fitness"</t>
  </si>
  <si>
    <t>Aprile</t>
  </si>
  <si>
    <t>Neurocomputing, DOI: 10.1016/j.neucom.2011.03.006, 22 pp.</t>
  </si>
  <si>
    <t>0925-2312</t>
  </si>
  <si>
    <t>J. Vaščák and K. Hirota, "Integrated decision-making system for robot soccer"</t>
  </si>
  <si>
    <t>Journal of Advanced Computational Intelligence and Intelligent Informatics, vol. 15, no. 2, pp. 156-163</t>
  </si>
  <si>
    <t>0016-
0032</t>
  </si>
  <si>
    <t>Properties of Classes, Subclasses and Objects in an Abstraction Model</t>
  </si>
  <si>
    <t>19th International Workshop on Robotics in Alpe-Adria-Danube Region RAAD 2010, Proceedings, Budapest, Ungaria</t>
  </si>
  <si>
    <t>978-1-4244-6884-3</t>
  </si>
  <si>
    <t>http://www.bmf.hu/conferences/raad2010/</t>
  </si>
  <si>
    <t>http://ieeexplore.ieee.org/xpl/mostRecentIssue.jsp?punumber=5512514</t>
  </si>
  <si>
    <r>
      <t xml:space="preserve">Pozna Claudiu, </t>
    </r>
    <r>
      <rPr>
        <u/>
        <sz val="10"/>
        <rFont val="Arial"/>
        <family val="2"/>
        <charset val="238"/>
      </rPr>
      <t>Precup Radu-Emil</t>
    </r>
    <r>
      <rPr>
        <sz val="10"/>
        <rFont val="Arial"/>
      </rPr>
      <t xml:space="preserve">, Minculete Nicuşor, Antonya Csaba, </t>
    </r>
    <r>
      <rPr>
        <u/>
        <sz val="10"/>
        <rFont val="Arial"/>
        <family val="2"/>
        <charset val="238"/>
      </rPr>
      <t>Dragoş Claudia-Adina</t>
    </r>
  </si>
  <si>
    <t>Magnetic Levitation System Laboratory-based Education in Control Engineering</t>
  </si>
  <si>
    <t>pp. 441, 6 pg.</t>
  </si>
  <si>
    <t>pp. 291, 6 pg.</t>
  </si>
  <si>
    <r>
      <t>Dragoş Claudia-Adina</t>
    </r>
    <r>
      <rPr>
        <sz val="10"/>
        <rFont val="Arial"/>
      </rPr>
      <t xml:space="preserve">, </t>
    </r>
    <r>
      <rPr>
        <u/>
        <sz val="10"/>
        <rFont val="Arial"/>
        <family val="2"/>
        <charset val="238"/>
      </rPr>
      <t>Preitl Stefan</t>
    </r>
    <r>
      <rPr>
        <sz val="10"/>
        <rFont val="Arial"/>
      </rPr>
      <t xml:space="preserve">, </t>
    </r>
    <r>
      <rPr>
        <u/>
        <sz val="10"/>
        <rFont val="Arial"/>
        <family val="2"/>
        <charset val="238"/>
      </rPr>
      <t>Precup Radu-Emil</t>
    </r>
    <r>
      <rPr>
        <sz val="10"/>
        <rFont val="Arial"/>
      </rPr>
      <t>, Pîrlea Diana, Neş Cristian-Sorin, Petriu Emil M, Pozna Claudiu</t>
    </r>
  </si>
  <si>
    <t>Implementation and Signal Processing Aspects of Iterative Regression Tuning</t>
  </si>
  <si>
    <t>IEEE International Symposium on Industrial Electronics ISIE 2010, Proceedings, Bari, Italia</t>
  </si>
  <si>
    <t>pp. 1657, 6 pp.</t>
  </si>
  <si>
    <t>978-1-4244-6391-6</t>
  </si>
  <si>
    <t>http://www.isie2010.it/</t>
  </si>
  <si>
    <r>
      <t>Precup Radu-Emil</t>
    </r>
    <r>
      <rPr>
        <sz val="10"/>
        <rFont val="Arial"/>
      </rPr>
      <t xml:space="preserve">, Borchescu Cosmin, Rădac </t>
    </r>
    <r>
      <rPr>
        <u/>
        <sz val="10"/>
        <rFont val="Arial"/>
        <family val="2"/>
        <charset val="238"/>
      </rPr>
      <t>Mircea-Bogdan</t>
    </r>
    <r>
      <rPr>
        <sz val="10"/>
        <rFont val="Arial"/>
      </rPr>
      <t xml:space="preserve">, </t>
    </r>
    <r>
      <rPr>
        <u/>
        <sz val="10"/>
        <rFont val="Arial"/>
        <family val="2"/>
        <charset val="238"/>
      </rPr>
      <t>Preitl Stefan</t>
    </r>
    <r>
      <rPr>
        <sz val="10"/>
        <rFont val="Arial"/>
      </rPr>
      <t xml:space="preserve">, </t>
    </r>
    <r>
      <rPr>
        <u/>
        <sz val="10"/>
        <rFont val="Arial"/>
        <family val="2"/>
        <charset val="238"/>
      </rPr>
      <t>Dragoş Claudia-Adina</t>
    </r>
    <r>
      <rPr>
        <sz val="10"/>
        <rFont val="Arial"/>
      </rPr>
      <t>, Petriu Emil M., Tar Jozsef K.</t>
    </r>
  </si>
  <si>
    <t>http://ieeexplore.ieee.org/xpl/mostRecentIssue.jsp?punumber=5609073</t>
  </si>
  <si>
    <r>
      <t>C.-A. Dragoş</t>
    </r>
    <r>
      <rPr>
        <sz val="10"/>
        <rFont val="Arial"/>
        <family val="2"/>
      </rPr>
      <t xml:space="preserve">, </t>
    </r>
    <r>
      <rPr>
        <u/>
        <sz val="10"/>
        <rFont val="Arial"/>
        <family val="2"/>
        <charset val="238"/>
      </rPr>
      <t>St. Preitl</t>
    </r>
    <r>
      <rPr>
        <sz val="10"/>
        <rFont val="Arial"/>
        <family val="2"/>
      </rPr>
      <t xml:space="preserve">, </t>
    </r>
    <r>
      <rPr>
        <u/>
        <sz val="10"/>
        <rFont val="Arial"/>
        <family val="2"/>
        <charset val="238"/>
      </rPr>
      <t>R.-E. Precup</t>
    </r>
    <r>
      <rPr>
        <sz val="10"/>
        <rFont val="Arial"/>
        <family val="2"/>
      </rPr>
      <t>, C.-S. Neş, E. M. Petriu, G. Tîrtea</t>
    </r>
  </si>
  <si>
    <t>One- and Two-Degree-of-Freedom Fuzzy Control of an Eletromgnetic Actuated Clutch</t>
  </si>
  <si>
    <t>pp. 190, 6 pg.</t>
  </si>
  <si>
    <t>ISSN 2068-0465</t>
  </si>
  <si>
    <t>14th International Conference on System Theory and Control, Sinaia, Proceedings, Editura Universitaria Craiova, Craiova</t>
  </si>
  <si>
    <t>http://ace.ucv.ro/sintes14/</t>
  </si>
  <si>
    <t>Tensor Product Models for Automotive Applications</t>
  </si>
  <si>
    <r>
      <t>R.-E. Precup</t>
    </r>
    <r>
      <rPr>
        <sz val="10"/>
        <rFont val="Arial"/>
        <family val="2"/>
      </rPr>
      <t xml:space="preserve">, </t>
    </r>
    <r>
      <rPr>
        <u/>
        <sz val="10"/>
        <rFont val="Arial"/>
        <family val="2"/>
        <charset val="238"/>
      </rPr>
      <t>C.-A. Dragoş</t>
    </r>
    <r>
      <rPr>
        <sz val="10"/>
        <rFont val="Arial"/>
        <family val="2"/>
      </rPr>
      <t xml:space="preserve">, </t>
    </r>
    <r>
      <rPr>
        <u/>
        <sz val="10"/>
        <rFont val="Arial"/>
        <family val="2"/>
        <charset val="238"/>
      </rPr>
      <t>St. Preitl</t>
    </r>
    <r>
      <rPr>
        <sz val="10"/>
        <rFont val="Arial"/>
        <family val="2"/>
      </rPr>
      <t xml:space="preserve">, </t>
    </r>
    <r>
      <rPr>
        <u/>
        <sz val="10"/>
        <rFont val="Arial"/>
        <family val="2"/>
        <charset val="238"/>
      </rPr>
      <t>M.-B. Rădac</t>
    </r>
    <r>
      <rPr>
        <sz val="10"/>
        <rFont val="Arial"/>
        <family val="2"/>
      </rPr>
      <t>, E. M. Petriu</t>
    </r>
  </si>
  <si>
    <t>Tensor Product-Based Real-time Control of the Liquid Levels in a Three Tank System</t>
  </si>
  <si>
    <t>pp. 768, 6 pg.</t>
  </si>
  <si>
    <t>978-1-4244-8030-2</t>
  </si>
  <si>
    <t>http://cost.georgiasouthern.edu/aim2010/</t>
  </si>
  <si>
    <r>
      <t>Precup Radu-Emil</t>
    </r>
    <r>
      <rPr>
        <sz val="10"/>
        <rFont val="Arial"/>
      </rPr>
      <t xml:space="preserve">, Dioanca Laura-Teodora, Petriu Emil M., </t>
    </r>
    <r>
      <rPr>
        <u/>
        <sz val="10"/>
        <rFont val="Arial"/>
        <family val="2"/>
        <charset val="238"/>
      </rPr>
      <t>Rădac Mircea-Bogdan</t>
    </r>
    <r>
      <rPr>
        <sz val="10"/>
        <rFont val="Arial"/>
      </rPr>
      <t xml:space="preserve">, </t>
    </r>
    <r>
      <rPr>
        <u/>
        <sz val="10"/>
        <rFont val="Arial"/>
        <family val="2"/>
        <charset val="238"/>
      </rPr>
      <t>Preitl Steefan</t>
    </r>
    <r>
      <rPr>
        <sz val="10"/>
        <rFont val="Arial"/>
      </rPr>
      <t xml:space="preserve">, </t>
    </r>
    <r>
      <rPr>
        <u/>
        <sz val="10"/>
        <rFont val="Arial"/>
        <family val="2"/>
        <charset val="238"/>
      </rPr>
      <t>Dragoş Claudia-Adina</t>
    </r>
  </si>
  <si>
    <t>http://ieeexplore.ieee.org/xpl/mostRecentIssue.jsp?punumber=5685170</t>
  </si>
  <si>
    <t>pp. 593, 6 pg.</t>
  </si>
  <si>
    <t>Stable and Optimal Fuzzy Control of a Laboratory Antilock Braking System</t>
  </si>
  <si>
    <t>2010 IEEE/ASME International Conference on Advanced Mechatronics AIM 2010, Proceedings, Montreal, Canada</t>
  </si>
  <si>
    <r>
      <t>Precup Radu-Emil</t>
    </r>
    <r>
      <rPr>
        <sz val="10"/>
        <rFont val="Arial"/>
      </rPr>
      <t xml:space="preserve">, Spătaru Sergiu Viorel, Petriu Emil M., </t>
    </r>
    <r>
      <rPr>
        <u/>
        <sz val="10"/>
        <rFont val="Arial"/>
        <family val="2"/>
        <charset val="238"/>
      </rPr>
      <t>Preitl Stefan</t>
    </r>
    <r>
      <rPr>
        <sz val="10"/>
        <rFont val="Arial"/>
      </rPr>
      <t xml:space="preserve">, </t>
    </r>
    <r>
      <rPr>
        <u/>
        <sz val="10"/>
        <rFont val="Arial"/>
        <family val="2"/>
        <charset val="238"/>
      </rPr>
      <t>Rădac Mircea-Bogdan</t>
    </r>
    <r>
      <rPr>
        <sz val="10"/>
        <rFont val="Arial"/>
      </rPr>
      <t xml:space="preserve">, </t>
    </r>
    <r>
      <rPr>
        <u/>
        <sz val="10"/>
        <rFont val="Arial"/>
        <family val="2"/>
        <charset val="238"/>
      </rPr>
      <t>Dragoş Claudia-Adina</t>
    </r>
  </si>
  <si>
    <t>Cognition Aspects Concerning an Abstraction Model</t>
  </si>
  <si>
    <t>10th IASTED International Conference on Artificial Intelligence and Applications AIA 2010, Innsbruck, Austria, Proceedings, editor: M. H. Hamza</t>
  </si>
  <si>
    <t>978-0-88986-817-5</t>
  </si>
  <si>
    <t>http://www.iasted.org/conferences/pastinfo-674.html</t>
  </si>
  <si>
    <t>SCOPUS</t>
  </si>
  <si>
    <t>http://scitopics.com/viewprofile.jsp?userid=5295</t>
  </si>
  <si>
    <t>2010 Februarie</t>
  </si>
  <si>
    <r>
      <t xml:space="preserve">Pozna Claudiu, </t>
    </r>
    <r>
      <rPr>
        <u/>
        <sz val="10"/>
        <rFont val="Arial"/>
        <family val="2"/>
        <charset val="238"/>
      </rPr>
      <t>Precup Radu-Emil</t>
    </r>
    <r>
      <rPr>
        <sz val="10"/>
        <rFont val="Arial"/>
      </rPr>
      <t>, Minculete Nicusor, Antonya Csaba</t>
    </r>
  </si>
  <si>
    <t>Gain-Scheduling and Iterative Feedback Tuning of PI Controllers for Longitudinal Slip Control</t>
  </si>
  <si>
    <t xml:space="preserve"> pp. 414, 6 pg.</t>
  </si>
  <si>
    <t>978-1-4244-2875-5</t>
  </si>
  <si>
    <t>pp. 183, 6 pg.</t>
  </si>
  <si>
    <t>6th IEEE International Conference on Computational Cybernetics ICCC 2008, Proceedings, Stara Lesna, Slovacia</t>
  </si>
  <si>
    <t>http://www.bmf.hu/conferences/iccc2008/</t>
  </si>
  <si>
    <t>http://ieeexplore.ieee.org/xpl/mostRecentIssue.jsp?punumber=4712633</t>
  </si>
  <si>
    <r>
      <t>M.-B. Rădac</t>
    </r>
    <r>
      <rPr>
        <sz val="10"/>
        <rFont val="Arial"/>
        <family val="2"/>
      </rPr>
      <t xml:space="preserve">, </t>
    </r>
    <r>
      <rPr>
        <u/>
        <sz val="10"/>
        <rFont val="Arial"/>
        <family val="2"/>
        <charset val="238"/>
      </rPr>
      <t>R.-E. Precup</t>
    </r>
    <r>
      <rPr>
        <sz val="10"/>
        <rFont val="Arial"/>
        <family val="2"/>
      </rPr>
      <t xml:space="preserve">, </t>
    </r>
    <r>
      <rPr>
        <u/>
        <sz val="10"/>
        <rFont val="Arial"/>
        <family val="2"/>
        <charset val="238"/>
      </rPr>
      <t>St. Preitl</t>
    </r>
    <r>
      <rPr>
        <sz val="10"/>
        <rFont val="Arial"/>
        <family val="2"/>
      </rPr>
      <t>, J. K. Tar, J. Fodor, E. M. Petriu</t>
    </r>
  </si>
  <si>
    <r>
      <t>R.-E. Precup</t>
    </r>
    <r>
      <rPr>
        <sz val="10"/>
        <rFont val="Arial"/>
        <family val="2"/>
      </rPr>
      <t xml:space="preserve">, </t>
    </r>
    <r>
      <rPr>
        <u/>
        <sz val="10"/>
        <rFont val="Arial"/>
        <family val="2"/>
        <charset val="238"/>
      </rPr>
      <t>St. Preitl</t>
    </r>
    <r>
      <rPr>
        <sz val="10"/>
        <rFont val="Arial"/>
        <family val="2"/>
      </rPr>
      <t>, Zs. Preitl</t>
    </r>
  </si>
  <si>
    <t>http://ieeexplore.ieee.org/xpl/mostRecentIssue.jsp?punumber=4018321</t>
  </si>
  <si>
    <t>Fuzzy Control Solution for a Class of Tricycle Mobile Robots</t>
  </si>
  <si>
    <t>http://www.bmf.hu/conferences/icm2006/</t>
  </si>
  <si>
    <t>2008 Iulie</t>
  </si>
  <si>
    <t>pp. 208, 6 pg.</t>
  </si>
  <si>
    <t>1-4244-9713-4</t>
  </si>
  <si>
    <t>3rd IEEE International Conference on Mechatronics ICM 2006, Proceedings, Budapesta, Ungaria</t>
  </si>
  <si>
    <r>
      <t xml:space="preserve">Pozna Claudiu, Prahovean Vasile, </t>
    </r>
    <r>
      <rPr>
        <u/>
        <sz val="10"/>
        <rFont val="Arial"/>
        <family val="2"/>
      </rPr>
      <t>Precup Radu-Emil</t>
    </r>
  </si>
  <si>
    <t>6. Lucrari publicate în volume conferinte internationale recenzate</t>
  </si>
  <si>
    <t>2010 Iulie</t>
  </si>
  <si>
    <t>2010 Septembrie</t>
  </si>
  <si>
    <r>
      <rPr>
        <u/>
        <sz val="10"/>
        <rFont val="Arial"/>
        <family val="2"/>
      </rPr>
      <t>Dragoş Claudia-Adina</t>
    </r>
    <r>
      <rPr>
        <sz val="10"/>
        <rFont val="Arial"/>
        <family val="2"/>
      </rPr>
      <t xml:space="preserve">, </t>
    </r>
    <r>
      <rPr>
        <u/>
        <sz val="10"/>
        <rFont val="Arial"/>
        <family val="2"/>
      </rPr>
      <t>Precup Radu-Emil</t>
    </r>
    <r>
      <rPr>
        <sz val="10"/>
        <rFont val="Arial"/>
        <family val="2"/>
      </rPr>
      <t xml:space="preserve">, </t>
    </r>
    <r>
      <rPr>
        <u/>
        <sz val="10"/>
        <rFont val="Arial"/>
        <family val="2"/>
      </rPr>
      <t>Preitl Stefan</t>
    </r>
    <r>
      <rPr>
        <sz val="10"/>
        <rFont val="Arial"/>
        <family val="2"/>
      </rPr>
      <t xml:space="preserve">, Petriu Emil M, </t>
    </r>
    <r>
      <rPr>
        <u/>
        <sz val="10"/>
        <rFont val="Arial"/>
        <family val="2"/>
      </rPr>
      <t>Rădac Mircea-Bogdan</t>
    </r>
  </si>
  <si>
    <r>
      <rPr>
        <u/>
        <sz val="10"/>
        <rFont val="Arial"/>
        <family val="2"/>
      </rPr>
      <t>Rădac M.-B.</t>
    </r>
    <r>
      <rPr>
        <sz val="10"/>
        <rFont val="Arial"/>
        <family val="2"/>
      </rPr>
      <t xml:space="preserve">, </t>
    </r>
    <r>
      <rPr>
        <u/>
        <sz val="10"/>
        <rFont val="Arial"/>
        <family val="2"/>
      </rPr>
      <t>Precup R.-E.</t>
    </r>
    <r>
      <rPr>
        <sz val="10"/>
        <rFont val="Arial"/>
        <family val="2"/>
      </rPr>
      <t xml:space="preserve">, Petriu E. M., </t>
    </r>
    <r>
      <rPr>
        <u/>
        <sz val="10"/>
        <rFont val="Arial"/>
        <family val="2"/>
      </rPr>
      <t>Preitl St</t>
    </r>
    <r>
      <rPr>
        <sz val="10"/>
        <rFont val="Arial"/>
        <family val="2"/>
      </rPr>
      <t xml:space="preserve">., </t>
    </r>
    <r>
      <rPr>
        <u/>
        <sz val="10"/>
        <rFont val="Arial"/>
        <family val="2"/>
      </rPr>
      <t>Dragoş C.-A.</t>
    </r>
  </si>
  <si>
    <t>Springer-Verlag</t>
  </si>
  <si>
    <r>
      <rPr>
        <b/>
        <sz val="10"/>
        <rFont val="Arial"/>
        <family val="2"/>
      </rPr>
      <t>Chapter:</t>
    </r>
    <r>
      <rPr>
        <sz val="10"/>
        <rFont val="Arial"/>
        <family val="2"/>
      </rPr>
      <t xml:space="preserve"> Convergent Iterative Feedback Tuning of State Feedback-Controlled Servo Systems
</t>
    </r>
    <r>
      <rPr>
        <b/>
        <sz val="10"/>
        <rFont val="Arial"/>
        <family val="2"/>
      </rPr>
      <t>Book:</t>
    </r>
    <r>
      <rPr>
        <sz val="10"/>
        <rFont val="Arial"/>
        <family val="2"/>
      </rPr>
      <t xml:space="preserve"> Informatics in Control Automation and Robotics</t>
    </r>
  </si>
  <si>
    <t>978-3-642-19729-1</t>
  </si>
  <si>
    <t>http://www.springerlink.com/content/x72362300v44222m/</t>
  </si>
  <si>
    <t>Brevet aplicat</t>
  </si>
  <si>
    <t>Brevet neaplicat</t>
  </si>
  <si>
    <t>Punctaj total al celor 29 de criterii:</t>
  </si>
  <si>
    <t>Punctaj total raportat la nr. de MCE:</t>
  </si>
  <si>
    <t>Criteriu</t>
  </si>
  <si>
    <t>Articole publicate in reviste cotate ISI</t>
  </si>
  <si>
    <t>30 p  x nr. autori centru / nr. total autori + factor de impact x 5 (pt fiecare articol)</t>
  </si>
  <si>
    <t>Lucrari publicate in volume cotate ISI Proceedings</t>
  </si>
  <si>
    <t>25 p x nr. autori centru / nr. total autori (pt fiecare lucrare)</t>
  </si>
  <si>
    <t>Plausible Reasoning in Modular Robotics and Human Reasoning</t>
  </si>
  <si>
    <t>2007 Decembrie</t>
  </si>
  <si>
    <r>
      <t xml:space="preserve">Pozna Claudiu, </t>
    </r>
    <r>
      <rPr>
        <u/>
        <sz val="10"/>
        <color indexed="8"/>
        <rFont val="Arial"/>
        <family val="2"/>
      </rPr>
      <t>Precup Radu-Emil</t>
    </r>
  </si>
  <si>
    <t>Acta Polytechnica Hungarica</t>
  </si>
  <si>
    <t>vol. 4, no. 4, pp. 133, 17 pg.</t>
  </si>
  <si>
    <t>http://www.bmf.hu/journal/</t>
  </si>
  <si>
    <t>Stability Analysis Method for Fuzzy Control Systems Dedicated Controlling Nonlinear Processes</t>
  </si>
  <si>
    <r>
      <t xml:space="preserve">Tomescu Marius L, </t>
    </r>
    <r>
      <rPr>
        <u/>
        <sz val="10"/>
        <color indexed="8"/>
        <rFont val="Arial"/>
        <family val="2"/>
      </rPr>
      <t>Preitl Stefan</t>
    </r>
    <r>
      <rPr>
        <sz val="10"/>
        <color indexed="8"/>
        <rFont val="Arial"/>
        <family val="2"/>
      </rPr>
      <t xml:space="preserve">, </t>
    </r>
    <r>
      <rPr>
        <u/>
        <sz val="10"/>
        <color indexed="8"/>
        <rFont val="Arial"/>
        <family val="2"/>
      </rPr>
      <t>Precup Radu-Emil</t>
    </r>
    <r>
      <rPr>
        <sz val="10"/>
        <color indexed="8"/>
        <rFont val="Arial"/>
        <family val="2"/>
      </rPr>
      <t>, Tar Jozsef K</t>
    </r>
  </si>
  <si>
    <t>vol. 4, no. 3, pp. 127, 15 pg.</t>
  </si>
  <si>
    <r>
      <t xml:space="preserve">Zs. Preitl, </t>
    </r>
    <r>
      <rPr>
        <u/>
        <sz val="10"/>
        <rFont val="Arial"/>
        <family val="2"/>
        <charset val="238"/>
      </rPr>
      <t>R.-E. Precup</t>
    </r>
    <r>
      <rPr>
        <sz val="10"/>
        <rFont val="Arial"/>
        <family val="2"/>
      </rPr>
      <t>, J. K. Tar, M. Takács</t>
    </r>
  </si>
  <si>
    <t>vol. 3, no. 3, pp. 29, 15 pg.</t>
  </si>
  <si>
    <t>Use of Multi-parametric Quadratic Programming in Fuzzy Control Systems</t>
  </si>
  <si>
    <t>Sensitivity study of a class of fuzzy control systems</t>
  </si>
  <si>
    <r>
      <t>St. Preitl</t>
    </r>
    <r>
      <rPr>
        <sz val="10"/>
        <rFont val="Arial"/>
        <family val="2"/>
      </rPr>
      <t xml:space="preserve">, </t>
    </r>
    <r>
      <rPr>
        <u/>
        <sz val="10"/>
        <rFont val="Arial"/>
        <family val="2"/>
        <charset val="238"/>
      </rPr>
      <t>R.-E. Precup</t>
    </r>
  </si>
  <si>
    <t>0324-6000</t>
  </si>
  <si>
    <t>Periodica Polytechnica  Electrical Engineering</t>
  </si>
  <si>
    <t>ol. 50, no. 3-4, pp. 255, 14 pp.</t>
  </si>
  <si>
    <t>http://www.pp.bme.hu/ee/index.html</t>
  </si>
  <si>
    <t>2011 Aprilie</t>
  </si>
  <si>
    <r>
      <t>M.-B. Rădac</t>
    </r>
    <r>
      <rPr>
        <sz val="10"/>
        <color indexed="8"/>
        <rFont val="Arial"/>
        <family val="2"/>
      </rPr>
      <t xml:space="preserve">, R.-B. Grad, </t>
    </r>
    <r>
      <rPr>
        <u/>
        <sz val="10"/>
        <color indexed="8"/>
        <rFont val="Arial"/>
        <family val="2"/>
      </rPr>
      <t>R.-E. Precup</t>
    </r>
    <r>
      <rPr>
        <sz val="10"/>
        <color indexed="8"/>
        <rFont val="Arial"/>
        <family val="2"/>
      </rPr>
      <t xml:space="preserve">, </t>
    </r>
    <r>
      <rPr>
        <u/>
        <sz val="10"/>
        <color indexed="8"/>
        <rFont val="Arial"/>
        <family val="2"/>
      </rPr>
      <t>St. Preitl</t>
    </r>
    <r>
      <rPr>
        <sz val="10"/>
        <color indexed="8"/>
        <rFont val="Arial"/>
        <family val="2"/>
      </rPr>
      <t xml:space="preserve">, </t>
    </r>
    <r>
      <rPr>
        <u/>
        <sz val="10"/>
        <color indexed="8"/>
        <rFont val="Arial"/>
        <family val="2"/>
      </rPr>
      <t>C.-A. Dragoş</t>
    </r>
    <r>
      <rPr>
        <sz val="10"/>
        <color indexed="8"/>
        <rFont val="Arial"/>
        <family val="2"/>
      </rPr>
      <t>, E. M. Petriu, A. Kilyeni</t>
    </r>
  </si>
  <si>
    <t>Mixed Virtual Reference Feedback Tuning - Iterative Feedback Tuning Approach to the Position Control of a Laboratory Servo System</t>
  </si>
  <si>
    <t>Proc. EUROCON 2011, CD-ROM</t>
  </si>
  <si>
    <t>paper index 453, 4 pp.</t>
  </si>
  <si>
    <t>http://www.eurocon2011.it.pt/</t>
  </si>
  <si>
    <r>
      <t xml:space="preserve">C. Pozna, </t>
    </r>
    <r>
      <rPr>
        <u/>
        <sz val="10"/>
        <color indexed="8"/>
        <rFont val="Arial"/>
        <family val="2"/>
      </rPr>
      <t>R.-E. Precup</t>
    </r>
    <r>
      <rPr>
        <sz val="10"/>
        <color indexed="8"/>
        <rFont val="Arial"/>
        <family val="2"/>
      </rPr>
      <t>, C. Alexandru, N. Minculete</t>
    </r>
  </si>
  <si>
    <t>Research on cognition systems based on experimenting the causal relations</t>
  </si>
  <si>
    <t>http://it.sze.hu/index.php?option=com_content&amp;task=view&amp;id=14&amp;Itemid=1</t>
  </si>
  <si>
    <t>pp. 13, 2 pg.</t>
  </si>
  <si>
    <t>7th EUROSIM Congress on Modelling and Simulation (EUROSIM 2010), Prague, Cehia, 6-10 septembrie 2010</t>
  </si>
  <si>
    <t>International Conference on Computer as a Tool EUROCON 2011, Lisbon, Portugalia, 27-29 aprile 2011</t>
  </si>
  <si>
    <t xml:space="preserve"> Third Győr Symposium on Computational Inteligence, Győr, Ungaria, 28-29 septembrie 2010</t>
  </si>
  <si>
    <t>pp. 17, 2 pg.</t>
  </si>
  <si>
    <t>Modeling the inteligence</t>
  </si>
  <si>
    <r>
      <t xml:space="preserve">C. Pozna, </t>
    </r>
    <r>
      <rPr>
        <u/>
        <sz val="10"/>
        <color indexed="8"/>
        <rFont val="Arial"/>
        <family val="2"/>
      </rPr>
      <t>R.-E. Precup</t>
    </r>
  </si>
  <si>
    <t>Low-cost Fuzzy Control Solutions for Electromechanical Applications</t>
  </si>
  <si>
    <t>pp. 10, 14 pp.</t>
  </si>
  <si>
    <t>978-963-7294-86-0</t>
  </si>
  <si>
    <t>http://www.gamf.hu/team2010/</t>
  </si>
  <si>
    <t>2010 Noiembrie</t>
  </si>
  <si>
    <r>
      <t>Dragoş Claudia-Adina</t>
    </r>
    <r>
      <rPr>
        <sz val="10"/>
        <rFont val="Arial"/>
      </rPr>
      <t xml:space="preserve">, </t>
    </r>
    <r>
      <rPr>
        <u/>
        <sz val="10"/>
        <rFont val="Arial"/>
        <family val="2"/>
      </rPr>
      <t>Precup Radu-Emil</t>
    </r>
    <r>
      <rPr>
        <sz val="10"/>
        <rFont val="Arial"/>
      </rPr>
      <t xml:space="preserve">, </t>
    </r>
    <r>
      <rPr>
        <u/>
        <sz val="10"/>
        <rFont val="Arial"/>
        <family val="2"/>
      </rPr>
      <t>Preitl Stefan</t>
    </r>
    <r>
      <rPr>
        <sz val="10"/>
        <rFont val="Arial"/>
      </rPr>
      <t xml:space="preserve">, </t>
    </r>
    <r>
      <rPr>
        <u/>
        <sz val="10"/>
        <rFont val="Arial"/>
        <family val="2"/>
      </rPr>
      <t>Rădac Mircea-Bogdan</t>
    </r>
  </si>
  <si>
    <t>Aspects Concerning the Tuning of 2-DOF Fuzzy Controllers</t>
  </si>
  <si>
    <t>pp. 210, 10 pg.</t>
  </si>
  <si>
    <t>978-86-6125-020-0</t>
  </si>
  <si>
    <t>http://saum2010.elfak.ni.ac.rs/</t>
  </si>
  <si>
    <r>
      <t>Preitl Stefan</t>
    </r>
    <r>
      <rPr>
        <sz val="10"/>
        <rFont val="Arial"/>
      </rPr>
      <t xml:space="preserve">, </t>
    </r>
    <r>
      <rPr>
        <u/>
        <sz val="10"/>
        <rFont val="Arial"/>
        <family val="2"/>
      </rPr>
      <t>Precup Radu-Emil</t>
    </r>
    <r>
      <rPr>
        <sz val="10"/>
        <rFont val="Arial"/>
      </rPr>
      <t>, Preitl Zsuzsa</t>
    </r>
  </si>
  <si>
    <t>Proc. Third Győr Symposium on Computational Inteligence</t>
  </si>
  <si>
    <t>Proc. TEAM 2010, vol. 1</t>
  </si>
  <si>
    <t>Proc. SAUM 2010</t>
  </si>
  <si>
    <t>Xth Triennial International SAUM Conference on Systems, Automatic Control and Measurements SAUM 2010, invited paper, Proceedings, editors: V. Nikolic, D. Antic, D. Mitic, Nis, Serbia, 10-12 noiembrie 2010</t>
  </si>
  <si>
    <t>Experiments in Fuzzy Control of a Magnetic Levitation System Laboratory Equipment</t>
  </si>
  <si>
    <t>8th IEEE International Symposium on Intelligent Systems and Informatics SISY 2010, Proceedings, Subotica, Serbia</t>
  </si>
  <si>
    <t>pp. 601, 6 pg.</t>
  </si>
  <si>
    <t>978-1-4244-7395-3</t>
  </si>
  <si>
    <t>http://uni-obuda.hu/conferences/sisy2010/</t>
  </si>
  <si>
    <t>http://ieeexplore.ieee.org/xpl/freeabs_all.jsp?arnumber=5647164&amp;abstractAccess=no&amp;userType=</t>
  </si>
  <si>
    <r>
      <t>Dragoş Claudia-Adina,</t>
    </r>
    <r>
      <rPr>
        <u/>
        <sz val="10"/>
        <rFont val="Arial"/>
        <family val="2"/>
      </rPr>
      <t xml:space="preserve"> Preitl Stefan</t>
    </r>
    <r>
      <rPr>
        <sz val="10"/>
        <rFont val="Arial"/>
      </rPr>
      <t xml:space="preserve">, </t>
    </r>
    <r>
      <rPr>
        <u/>
        <sz val="10"/>
        <rFont val="Arial"/>
        <family val="2"/>
      </rPr>
      <t>Precup Radu-Emil</t>
    </r>
    <r>
      <rPr>
        <sz val="10"/>
        <rFont val="Arial"/>
      </rPr>
      <t>, Bulzan Raul Gherasim, Petriu Emil M, Tar Jozsef K</t>
    </r>
  </si>
  <si>
    <t>A Kantian Pattern of Knowledge, the Observation Representation</t>
  </si>
  <si>
    <t>pp. 405, 8 pp.</t>
  </si>
  <si>
    <t>http://ieeexplore.ieee.org/xpl/freeabs_all.jsp?arnumber=5647371&amp;abstractAccess=no&amp;userType=</t>
  </si>
  <si>
    <r>
      <t xml:space="preserve">Pozna Claudiu, Kóczy Laszlo T, </t>
    </r>
    <r>
      <rPr>
        <u/>
        <sz val="10"/>
        <rFont val="Arial"/>
        <family val="2"/>
      </rPr>
      <t>Precup Radu-Emil</t>
    </r>
    <r>
      <rPr>
        <sz val="10"/>
        <rFont val="Arial"/>
      </rPr>
      <t>, Ballagi Áron</t>
    </r>
  </si>
  <si>
    <t>Modern Control Solutions for Mechatronic Servosystems. Comparative Case Studies</t>
  </si>
  <si>
    <r>
      <t>Dragoş C.-A.</t>
    </r>
    <r>
      <rPr>
        <sz val="10"/>
        <color indexed="8"/>
        <rFont val="Arial"/>
        <family val="2"/>
      </rPr>
      <t xml:space="preserve">, </t>
    </r>
    <r>
      <rPr>
        <u/>
        <sz val="10"/>
        <color indexed="8"/>
        <rFont val="Arial"/>
        <family val="2"/>
      </rPr>
      <t>Preitl Stefan</t>
    </r>
    <r>
      <rPr>
        <sz val="10"/>
        <color indexed="8"/>
        <rFont val="Arial"/>
        <family val="2"/>
      </rPr>
      <t xml:space="preserve">, </t>
    </r>
    <r>
      <rPr>
        <u/>
        <sz val="10"/>
        <color indexed="8"/>
        <rFont val="Arial"/>
        <family val="2"/>
      </rPr>
      <t>Precup Radu-Emil</t>
    </r>
    <r>
      <rPr>
        <sz val="10"/>
        <color indexed="8"/>
        <rFont val="Arial"/>
        <family val="2"/>
      </rPr>
      <t>, Creţiu Marian, Fodor Janos</t>
    </r>
  </si>
  <si>
    <t>Proc. CINTI 2009</t>
  </si>
  <si>
    <t>978-963-7154-96-6</t>
  </si>
  <si>
    <t>pp. 69, 14 pg.</t>
  </si>
  <si>
    <t>http://conf.uni-obuda.hu/cinti2009/</t>
  </si>
  <si>
    <t>pp. 55, 14 pg.</t>
  </si>
  <si>
    <t>Structure for Behaviourist Representation of Knowledge</t>
  </si>
  <si>
    <r>
      <t xml:space="preserve">Pozna Claudiu, </t>
    </r>
    <r>
      <rPr>
        <u/>
        <sz val="10"/>
        <color indexed="8"/>
        <rFont val="Arial"/>
        <family val="2"/>
      </rPr>
      <t>Precup Radu-Emil</t>
    </r>
    <r>
      <rPr>
        <sz val="10"/>
        <color indexed="8"/>
        <rFont val="Arial"/>
        <family val="2"/>
      </rPr>
      <t xml:space="preserve">, </t>
    </r>
    <r>
      <rPr>
        <u/>
        <sz val="10"/>
        <color indexed="8"/>
        <rFont val="Arial"/>
        <family val="2"/>
      </rPr>
      <t>Preitl Stefan</t>
    </r>
    <r>
      <rPr>
        <sz val="10"/>
        <color indexed="8"/>
        <rFont val="Arial"/>
        <family val="2"/>
      </rPr>
      <t>, Petriu Emil M, Tar Jozsef K</t>
    </r>
  </si>
  <si>
    <t>Electromagnetic Actuator in Mechatronic System</t>
  </si>
  <si>
    <r>
      <t>Dragoş Claudia-Adina</t>
    </r>
    <r>
      <rPr>
        <sz val="10"/>
        <color indexed="8"/>
        <rFont val="Arial"/>
        <family val="2"/>
      </rPr>
      <t xml:space="preserve">, </t>
    </r>
    <r>
      <rPr>
        <u/>
        <sz val="10"/>
        <color indexed="8"/>
        <rFont val="Arial"/>
        <family val="2"/>
      </rPr>
      <t>Preitl Stefan</t>
    </r>
    <r>
      <rPr>
        <sz val="10"/>
        <color indexed="8"/>
        <rFont val="Arial"/>
        <family val="2"/>
      </rPr>
      <t xml:space="preserve">, </t>
    </r>
    <r>
      <rPr>
        <u/>
        <sz val="10"/>
        <color indexed="8"/>
        <rFont val="Arial"/>
        <family val="2"/>
      </rPr>
      <t>Precup Radu-Emil</t>
    </r>
  </si>
  <si>
    <t>2009 Noiembrie</t>
  </si>
  <si>
    <t>978-953-6037-55-1</t>
  </si>
  <si>
    <t>paper index T03-003, 6 pg.</t>
  </si>
  <si>
    <t>Proc. EDPE 2009, CD-ROM</t>
  </si>
  <si>
    <t>http://www.edpe2009.fer.hr/</t>
  </si>
  <si>
    <t>15th International Conference on Electrical Drives and Power Electronics EDPE 2009, Dubrovnik, Croaţia, Proceedings, editor: Z. Bencic, 12-14 octombrie 2009</t>
  </si>
  <si>
    <t>Tire Slip Fuzzy Control of a Laboratory Anti-lock Braking System</t>
  </si>
  <si>
    <r>
      <t>Rădac Mircea-Bogdan</t>
    </r>
    <r>
      <rPr>
        <sz val="10"/>
        <color indexed="8"/>
        <rFont val="Arial"/>
        <family val="2"/>
      </rPr>
      <t xml:space="preserve">, </t>
    </r>
    <r>
      <rPr>
        <u/>
        <sz val="10"/>
        <color indexed="8"/>
        <rFont val="Arial"/>
        <family val="2"/>
      </rPr>
      <t>Precup Radu-Emil</t>
    </r>
    <r>
      <rPr>
        <sz val="10"/>
        <color indexed="8"/>
        <rFont val="Arial"/>
        <family val="2"/>
      </rPr>
      <t xml:space="preserve">, </t>
    </r>
    <r>
      <rPr>
        <u/>
        <sz val="10"/>
        <color indexed="8"/>
        <rFont val="Arial"/>
        <family val="2"/>
      </rPr>
      <t>Preitl Stefan</t>
    </r>
    <r>
      <rPr>
        <sz val="10"/>
        <color indexed="8"/>
        <rFont val="Arial"/>
        <family val="2"/>
      </rPr>
      <t>, Tar Jozsef K, Burnham Keith J</t>
    </r>
  </si>
  <si>
    <t>Proc. ECC'09</t>
  </si>
  <si>
    <t>978-963-311-369-1</t>
  </si>
  <si>
    <t>pp. 940, 6 pg.</t>
  </si>
  <si>
    <t>http://www.conferences.hu/ecc09/</t>
  </si>
  <si>
    <t>2009 August</t>
  </si>
  <si>
    <t xml:space="preserve">European Control Conference 2009 ECC’09, Budapesta, Ungaria, 23-26 august 2009 </t>
  </si>
  <si>
    <t>On the Stable Design of Stable Fuzzy Control Systems with Iterative Learning Control</t>
  </si>
  <si>
    <r>
      <t>Preitl St.</t>
    </r>
    <r>
      <rPr>
        <sz val="10"/>
        <color indexed="8"/>
        <rFont val="Arial"/>
        <family val="2"/>
      </rPr>
      <t xml:space="preserve">, </t>
    </r>
    <r>
      <rPr>
        <u/>
        <sz val="10"/>
        <color indexed="8"/>
        <rFont val="Arial"/>
        <family val="2"/>
      </rPr>
      <t>Precup R.-E.</t>
    </r>
    <r>
      <rPr>
        <sz val="10"/>
        <color indexed="8"/>
        <rFont val="Arial"/>
        <family val="2"/>
      </rPr>
      <t xml:space="preserve">,  Rădac M.-B., </t>
    </r>
    <r>
      <rPr>
        <u/>
        <sz val="10"/>
        <color indexed="8"/>
        <rFont val="Arial"/>
        <family val="2"/>
      </rPr>
      <t>Dragoş C.-A.</t>
    </r>
    <r>
      <rPr>
        <sz val="10"/>
        <color indexed="8"/>
        <rFont val="Arial"/>
        <family val="2"/>
      </rPr>
      <t>, Tar Jozsef K, Fodor Janos</t>
    </r>
  </si>
  <si>
    <t>Proc. CINTI 2008</t>
  </si>
  <si>
    <t>2008 Noiembrie</t>
  </si>
  <si>
    <t>978-963-7154-82-9</t>
  </si>
  <si>
    <t>pp. 345, 16 pg.</t>
  </si>
  <si>
    <t>10th International Symposium of Hungarian Researchers on Computational Intelligence and Informatics CINTI 2009, Budapesta, Ungaria, 12-14 noiembrie 2009</t>
  </si>
  <si>
    <t>2nd International Scientific and Expert Conference TEAM 2010, invited paper, Kecskemét, Ungaria, 4-5 noiembrie 2010</t>
  </si>
  <si>
    <t>http://www.bmf.hu/conferences/cinti2008/</t>
  </si>
  <si>
    <t>9th International Symposium of Hungarian Researchers on Computational Intelligence and Informatics CINTI 2008, Budapesta, Ungaria, 6-8 noiembrie 2008</t>
  </si>
  <si>
    <t>Dynamic Friction Compensation in the Slotine-Li and in an SVD-Based Adaptive Control</t>
  </si>
  <si>
    <r>
      <t xml:space="preserve">Tar Jozsef K, Rudas Imre J, Bitó Janos F, </t>
    </r>
    <r>
      <rPr>
        <u/>
        <sz val="10"/>
        <color indexed="8"/>
        <rFont val="Arial"/>
        <family val="2"/>
      </rPr>
      <t>Preitl Stefan</t>
    </r>
    <r>
      <rPr>
        <sz val="10"/>
        <color indexed="8"/>
        <rFont val="Arial"/>
        <family val="2"/>
      </rPr>
      <t xml:space="preserve">, </t>
    </r>
    <r>
      <rPr>
        <u/>
        <sz val="10"/>
        <color indexed="8"/>
        <rFont val="Arial"/>
        <family val="2"/>
      </rPr>
      <t>Precup Radu-Emil</t>
    </r>
  </si>
  <si>
    <t>Proc. RAAD 2008, CD-ROM</t>
  </si>
  <si>
    <t>978-88-903709-0-8</t>
  </si>
  <si>
    <t>paper index 5, 8 pg.</t>
  </si>
  <si>
    <t>http://www.dipmec.univpm.it/RAAD08/</t>
  </si>
  <si>
    <t xml:space="preserve">17th International Workshop on Robotics in Alpe-Adria-Danube Region RAAD 2008, Ancona, Italia, 15-17 septembrie 2008 </t>
  </si>
  <si>
    <t>Proc. CINTI 2007</t>
  </si>
  <si>
    <t>978-963-7154-65-2</t>
  </si>
  <si>
    <t>pp. 457, 17 pp.</t>
  </si>
  <si>
    <r>
      <t>St. Preitl</t>
    </r>
    <r>
      <rPr>
        <sz val="10"/>
        <color indexed="8"/>
        <rFont val="Arial"/>
        <family val="2"/>
      </rPr>
      <t xml:space="preserve">, </t>
    </r>
    <r>
      <rPr>
        <u/>
        <sz val="10"/>
        <color indexed="8"/>
        <rFont val="Arial"/>
        <family val="2"/>
      </rPr>
      <t>R.-E. Precup</t>
    </r>
    <r>
      <rPr>
        <sz val="10"/>
        <color indexed="8"/>
        <rFont val="Arial"/>
        <family val="2"/>
      </rPr>
      <t>, Zs. Preitl</t>
    </r>
  </si>
  <si>
    <t>Case Studies in Teaching Fuzzy and Advanced Control Strategies</t>
  </si>
  <si>
    <t>2007 Noiembrie</t>
  </si>
  <si>
    <t>8th International Symposium of Hungarian Researchers on Computational Intelligence and Informatics CINTI 2007, Budapesta, Ungaria, 15-17 noiembrie 2007</t>
  </si>
  <si>
    <t>http://www.bmf.hu/conferences/cinti2007/</t>
  </si>
  <si>
    <t>Proc. RAAD 2007</t>
  </si>
  <si>
    <t>978-961-243-067-2</t>
  </si>
  <si>
    <t>pp. 363, 8 pg.</t>
  </si>
  <si>
    <t>http://robo.fe.uni-lj.si/raad2007/</t>
  </si>
  <si>
    <t>2007 Iunie</t>
  </si>
  <si>
    <t>16th International Workshop on Robotics in Alpe-Adria-Danube Region RAAD 2007, Ljubljana, Slovenia, 7-9 iunie</t>
  </si>
  <si>
    <r>
      <t xml:space="preserve">J. K. Tar, I. J. Rudas, </t>
    </r>
    <r>
      <rPr>
        <u/>
        <sz val="10"/>
        <color indexed="8"/>
        <rFont val="Arial"/>
        <family val="2"/>
      </rPr>
      <t>St. Preitl</t>
    </r>
    <r>
      <rPr>
        <sz val="10"/>
        <color indexed="8"/>
        <rFont val="Arial"/>
        <family val="2"/>
      </rPr>
      <t xml:space="preserve">, </t>
    </r>
    <r>
      <rPr>
        <u/>
        <sz val="10"/>
        <color indexed="8"/>
        <rFont val="Arial"/>
        <family val="2"/>
      </rPr>
      <t>R.-E. Precup</t>
    </r>
  </si>
  <si>
    <t>Adaptive Control of the TORA System based on a Simple Causal Filter</t>
  </si>
  <si>
    <t>963-7154-54-X</t>
  </si>
  <si>
    <t>2006 Noiembrie</t>
  </si>
  <si>
    <t>On the Use of Iterative Learning Control in Fuzzy Control System Structures</t>
  </si>
  <si>
    <t>Proc. HUCI 2006</t>
  </si>
  <si>
    <t>http://www.bmf.hu/conferences/huci2006/</t>
  </si>
  <si>
    <t>Articole publicate in reviste indexate BDI</t>
  </si>
  <si>
    <t>20 p  x nr. autori centru / nr. total autori (pt fiecare articol)</t>
  </si>
  <si>
    <t>Lucrari publicate in volume indexate BDI</t>
  </si>
  <si>
    <t>16 p x nr. autori centru / nr. total autori (pt fiecare lucrare)</t>
  </si>
  <si>
    <t>Articole publicate in reviste internationale recenzate</t>
  </si>
  <si>
    <t>8 p  x nr. autori centru / nr. total autori (pt fiecare articol)</t>
  </si>
  <si>
    <t>Lucrari publicate in volume conferinte internationale recenzate</t>
  </si>
  <si>
    <t>5 p x nr. autori centru / nr. total autori (pt fiecare lucrare)</t>
  </si>
  <si>
    <t>Cărţi ştiinţifice (inclusiv capitole in carti publicate in strainatate)</t>
  </si>
  <si>
    <t>2 p x nr. pag. contributie (edituri strainatate)</t>
  </si>
  <si>
    <t>0,5 p x nr. pag. contributie (edituri tara recunoscute)</t>
  </si>
  <si>
    <t>25 p x nr. autori centru / nr. total autori (pt fiecare brevet national aplicat)</t>
  </si>
  <si>
    <t>120 p x nr. autori centru / nr. total autori (pt fiecare brevet international aplicat)</t>
  </si>
  <si>
    <t>10 p x nr. autori centru / nr. total autori (pt fiecare brevet national neaplicat)</t>
  </si>
  <si>
    <t>20 p x nr. autori centru / nr. total autori (pt fiecare brevet international neaplicat)</t>
  </si>
  <si>
    <t>Proiecte obtinute prin competitii internationale, la care directorul de proiect sau responsabilul UPT este membru al centrului</t>
  </si>
  <si>
    <t>20 p x valoare incasata in perioada de evaluare (EURO) / 10.000 (pt fiecare proiect)</t>
  </si>
  <si>
    <t>Proiecte obtinute prin competitii nationale, la care directorul de proiect sau responsabilul UPT este membru al centrului</t>
  </si>
  <si>
    <t>10 p x valoare incasata in perioada de evaluare (LEI) / 40.000 (pt fiecare proiect)</t>
  </si>
  <si>
    <t>Proiecte obtinute din Fonduri Structurale, la care directorul de proiect sau responsabilul UPT este membru al centrului</t>
  </si>
  <si>
    <t>Contracte directe cu terti, la care directorul de proiect este membru al centrului</t>
  </si>
  <si>
    <t>8 p x valoare incasata in perioada de evaluare (LEI) / 40.000 (pt fiecare proiect)</t>
  </si>
  <si>
    <t>Produse, tehnologii, servicii cu impact economic demonstrabil</t>
  </si>
  <si>
    <t>10 p (pt fiecare produs, tehn, serviciu comercializat)</t>
  </si>
  <si>
    <t>5 p (pt fiecare produs, tehnologie, serviciu cu potential de comercializare/utilizare)</t>
  </si>
  <si>
    <t>Organizarea in universitate a unor conferinte stiintifice itinerante, sub egida unor organizatii profesionale internationale</t>
  </si>
  <si>
    <t>10 p (pt fiecare conferinta)</t>
  </si>
  <si>
    <t>IEEE Transactions on Instrumentation and Measurement, vol. 59, no. 11, pp. 2982-2990</t>
  </si>
  <si>
    <t>C. Alippi, G. Boracchi, R. Camplani and M. Roveri, "Detecting external disturbances on the camera lens in wireless multimedia sensor networks"</t>
  </si>
  <si>
    <t xml:space="preserve">0018-9456 </t>
  </si>
  <si>
    <t>Popov-type Stability Analysis Method for Fuzzy Control Systems</t>
  </si>
  <si>
    <t>Proceedings of Fifth European Congress on Intelligent Technologies and Soft Computing EUFIT'97, Ed. Zimmermann, H.-J. (Verlag Mainz), Aachen, Germany, vol. 2, pp. 1306-1310, 1997</t>
  </si>
  <si>
    <t xml:space="preserve"> 3-89653-187-5</t>
  </si>
  <si>
    <r>
      <t>Precup, R.-E.</t>
    </r>
    <r>
      <rPr>
        <sz val="10"/>
        <color indexed="8"/>
        <rFont val="Arial"/>
        <family val="2"/>
      </rPr>
      <t xml:space="preserve">, </t>
    </r>
    <r>
      <rPr>
        <u/>
        <sz val="10"/>
        <color indexed="8"/>
        <rFont val="Arial"/>
        <family val="2"/>
      </rPr>
      <t>Preitl, St.</t>
    </r>
    <r>
      <rPr>
        <sz val="10"/>
        <color indexed="8"/>
        <rFont val="Arial"/>
        <family val="2"/>
      </rPr>
      <t>, Petriu, E. M., Tar, J. K., Tomescu, M. L. and Pozna, Cl.</t>
    </r>
  </si>
  <si>
    <t>GK.-W. Lee and H. Choi, "Analysis of the effect of linguistic variables of consequence membership function"</t>
  </si>
  <si>
    <t>PI and PID controllers tuning for integral-type servo systems to ensure robust stability and controller robustness</t>
  </si>
  <si>
    <t>International Journal of Control, Automation, and Systems, vol. 8, no. 3, pp. 647-654</t>
  </si>
  <si>
    <t>Y. V. Hote, J. R. P. Gupta and D. R. Choudhury, "Kharitonov's theorem and Routh criterion for stability margin of interval systems"</t>
  </si>
  <si>
    <t>Proceedings of 2010 International Conference on Electrical and Control Engineering ICECE 2010, Wuhan (China), pp. 400-403</t>
  </si>
  <si>
    <t>S. Cao, F. Liu and W. Weng, "An innovation PID control method of split air-conditioner based on online prediction"</t>
  </si>
  <si>
    <t>978-1-4244-6880-5</t>
  </si>
  <si>
    <t>Journal of The Franklin Institute, vol. 346, no. 10, pp. 980-1003, 2009</t>
  </si>
  <si>
    <t>Mathematics and Computers in Simulation, vol. 79, no. 7, pp. 2211-2226, 2009</t>
  </si>
  <si>
    <t>Electrical Engineering (Archiv für Elektrotechnik), vol. 88, no. 2, pp. 149-156, 2006</t>
  </si>
  <si>
    <t>E. Yesil, M. Guzelkaya, I. Eksin and O. A. Tekin, "Online Tuning of Set-point Regulator with a Blending Mechanism Using PI Controller"</t>
  </si>
  <si>
    <t>Turkish Journal of Electrical Engineering &amp; Computer Sciences, vol. 16, no. 2, pp. 143-157</t>
  </si>
  <si>
    <t xml:space="preserve">1300-0632 </t>
  </si>
  <si>
    <t>International Journal of Computers, Communications &amp; Control, vol. V, no. 2, pp. 179-192</t>
  </si>
  <si>
    <t>D. Hossu, I. Făgărăşan, A. Hossu and S. S. Iliescu, "Evolved fuzzy control system for a steam generator"</t>
  </si>
  <si>
    <t>Proceedings of 2010 International Conference on Computer Application and System Modeling ICCASM 2010, Taiyuan (China), vol. 1, pp. V1363-V1369</t>
  </si>
  <si>
    <t>J. Wang and W.-W. Zhang, "Chaos control via variable universe fuzzy theory in auto gauge control system"</t>
  </si>
  <si>
    <t>978-1-4244-7235-2</t>
  </si>
  <si>
    <r>
      <t>Precup, R.-E.</t>
    </r>
    <r>
      <rPr>
        <sz val="10"/>
        <color indexed="8"/>
        <rFont val="Arial"/>
        <family val="2"/>
      </rPr>
      <t xml:space="preserve">, Tomescu, M. L. and </t>
    </r>
    <r>
      <rPr>
        <u/>
        <sz val="10"/>
        <color indexed="8"/>
        <rFont val="Arial"/>
        <family val="2"/>
      </rPr>
      <t>Preitl, St.</t>
    </r>
  </si>
  <si>
    <t>International Journal of Computers, Communications &amp; Control, vol. II, no. 3, pp. 279-2873, 2007</t>
  </si>
  <si>
    <t>Proceedings of 2009 IEEE International Conference on Systems, Man and Cybernetics SMC 2009, San Antonio, TX (USA), pp. 3866-3870</t>
  </si>
  <si>
    <t xml:space="preserve">978-1-4244-2793-2 </t>
  </si>
  <si>
    <t>C.-L. Kuo, N.-S. Pai and H.-T. Yau, "Adaptive fuzzy sliding mode controller design for Lorenz system"</t>
  </si>
  <si>
    <t>E. E. Omizegba and G. E. Adebayo, "Optimizing fuzzy membership functions using particle swarm algorithm"</t>
  </si>
  <si>
    <t>Proceedings of 2009 International Workshop on Chaos-Fractals Theories and Applications IWCFTA '09, Shenyang, Liaoning (China), pp.122-125</t>
  </si>
  <si>
    <t xml:space="preserve">978-0-7695-3853-2 </t>
  </si>
  <si>
    <t>N. R. Guo, C.-L. Kuo, M. H. Lin and T. J. Tsai, "To solve Lorenz system by sliding mode controller based on interval type-2 fuzzy logic"</t>
  </si>
  <si>
    <t>Proceedings of 2nd International Symposium on Knowledge Acquisition and Modeling KAM '09, Wuhan (China), vol. 1, pp. 27-30</t>
  </si>
  <si>
    <t xml:space="preserve">978-0-7695-3888-4 </t>
  </si>
  <si>
    <t>I. M. Ginarsa, A. Soeprijanto and M. H. Purnomo, "Controlling chaos using ANFIS-based composite controller (ANFIS-CC) in power systems"</t>
  </si>
  <si>
    <t>11. Proiecte obtinute din Fonduri Structurale, la care directorul de proiect sau responsabilul UPT este membru al centrului</t>
  </si>
  <si>
    <t>Nr. autori
Total       Membri</t>
  </si>
  <si>
    <t>Clasificare CNCSIS / 2010 (daca e cazul)</t>
  </si>
  <si>
    <t>Conferinta internationala (nume, loc si perioada de desfasurare)</t>
  </si>
  <si>
    <t>Numar total pagini</t>
  </si>
  <si>
    <t>Numar pagini contributie</t>
  </si>
  <si>
    <t>Site web editura</t>
  </si>
  <si>
    <t>Clasificare CNCSIS a editurii / 2010</t>
  </si>
  <si>
    <t>Data acordarii brevetului</t>
  </si>
  <si>
    <t>Titular brevet</t>
  </si>
  <si>
    <t>Tip Proiect (POSDRU, POSCCE, etc)</t>
  </si>
  <si>
    <t>Axa prioritara</t>
  </si>
  <si>
    <t>Domeniul major de interventie</t>
  </si>
  <si>
    <t>Codul proiectului</t>
  </si>
  <si>
    <t>Numar inregistrare proiect</t>
  </si>
  <si>
    <t>Cofinantare UPT</t>
  </si>
  <si>
    <t>Coordonator din Centru</t>
  </si>
  <si>
    <t>Valoare totala realizata in perioada de raportare</t>
  </si>
  <si>
    <t>Realizari in perioada de raportare</t>
  </si>
  <si>
    <t>Valoare totala pentru UPT (lei)</t>
  </si>
  <si>
    <t>12. Contracte directe cu terti, la care directorul de proiect este membru al centrului</t>
  </si>
  <si>
    <t>Valoare proiect (in lei)</t>
  </si>
  <si>
    <t>In perioada de raportare</t>
  </si>
  <si>
    <t>Valoare totala proiect pentru UPT (lei)</t>
  </si>
  <si>
    <t>Valoare totala proiect pt UPT în EURO</t>
  </si>
  <si>
    <t>Denumirea produsului / serviciului</t>
  </si>
  <si>
    <t>Denumire contract de valorificare</t>
  </si>
  <si>
    <t>Valoare contract de valorificare (EURO sau lei)</t>
  </si>
  <si>
    <t>Autori produs / serviciu inovativ</t>
  </si>
  <si>
    <t>Modalitate de valorificare: comercializat</t>
  </si>
  <si>
    <t>Modalitate de valorificare: cu potential de comercializare</t>
  </si>
  <si>
    <t>Denumirea conferintei</t>
  </si>
  <si>
    <t>Tipul de conferinta</t>
  </si>
  <si>
    <t>ISBN volum conferinta</t>
  </si>
  <si>
    <t>Organizator principal din UPT</t>
  </si>
  <si>
    <t>2010 octombrie</t>
  </si>
  <si>
    <t>Titlul revistei / editor</t>
  </si>
  <si>
    <t>7A. Carti stiintifice (inclusiv capitole in carti) publicate in strainatate</t>
  </si>
  <si>
    <t>7B. Carti stiintifice publicate in edituri din tara recunoscute</t>
  </si>
  <si>
    <t>5. Articole publicate in reviste internationale recenzate</t>
  </si>
  <si>
    <t>8. Brevete de inventie</t>
  </si>
  <si>
    <t>9. Proiecte obtinute prin competitii internationale, la care directorul de proiect sau responsabilul UPT este membru al centrului</t>
  </si>
  <si>
    <t>13. Produse, tehnologii, servicii cu impact economic demonstrabil</t>
  </si>
  <si>
    <t>15A. Membru in colective de redactie reviste internationale cotate ISI</t>
  </si>
  <si>
    <t>Pozitia (membru colectiv redactie)</t>
  </si>
  <si>
    <t>Perioada membru colectiv redactie</t>
  </si>
  <si>
    <t>membru colectiv redactie (International Scientific Board)</t>
  </si>
  <si>
    <t>15B. Membru in colective de redactie reviste internationale indexate BDI</t>
  </si>
  <si>
    <t>Titlul revistei / editor si BDI in care este indexata revista</t>
  </si>
  <si>
    <t>International Journal of Artificial Intelligence / CESER Publ.; SCOPUS, Zentralblatt MATH</t>
  </si>
  <si>
    <t>16A. Recenzor reviste internationale cotate ISI</t>
  </si>
  <si>
    <t>Pozitia (recenzor)</t>
  </si>
  <si>
    <t>Perioada recenzor</t>
  </si>
  <si>
    <t>16B. Recenzor reviste internationale indexate BDI</t>
  </si>
  <si>
    <t>Numele conferintei, loc si perioada de desfasurare</t>
  </si>
  <si>
    <t>Conferinta internationala</t>
  </si>
  <si>
    <t>Titlul lucrarii</t>
  </si>
  <si>
    <t>Cotare conferinta sau volum</t>
  </si>
  <si>
    <t>Anul</t>
  </si>
  <si>
    <t>ISI Proceedings</t>
  </si>
  <si>
    <t>Pozitia (membru comitet organizare)</t>
  </si>
  <si>
    <t>17A. Membru in comitete organizare conferinte internationale cotate ISI Proceegings</t>
  </si>
  <si>
    <t>17B. Membru in comitete organizare conferinte internationale indexate BDI</t>
  </si>
  <si>
    <t>18A. Recenzor la conferinte internationale cotate ISI Proceedings</t>
  </si>
  <si>
    <t>Indexare conferinta sau volum</t>
  </si>
  <si>
    <t>18B. Recenzor la conferinte internationale indexate BDI</t>
  </si>
  <si>
    <t>19. Recenzor la edituri de prestigiu din strainatate</t>
  </si>
  <si>
    <t>Numele volumului si autorii</t>
  </si>
  <si>
    <t>Editorii (autorii)</t>
  </si>
  <si>
    <t>Editura</t>
  </si>
  <si>
    <t>ISBN volum</t>
  </si>
  <si>
    <t>Indexare volum</t>
  </si>
  <si>
    <t>20A. Lucrari invitate la conferinte internationale cotate ISI Proceedings</t>
  </si>
  <si>
    <t>20B. Lucrari invitate la conferinte internationale indexate BDI</t>
  </si>
  <si>
    <t>Numele complet al Academiei</t>
  </si>
  <si>
    <t>Perioada de cand este membru</t>
  </si>
  <si>
    <t>Site web academie</t>
  </si>
  <si>
    <t>Data acordarii titlului</t>
  </si>
  <si>
    <t>Organizatia profesionala</t>
  </si>
  <si>
    <t>Pozitia de conducere</t>
  </si>
  <si>
    <t>De cand este in pozitie de conducere</t>
  </si>
  <si>
    <t>Site web organizatie profesionala</t>
  </si>
  <si>
    <t>21. Profesor invitat la universitati de prestigiu (schimburile Erasmus nu se puncteaza)</t>
  </si>
  <si>
    <t>22A. Pozitii de conducere in organizatii profesionale internationale ca presedinte</t>
  </si>
  <si>
    <t>22B. Pozitii de conducere in organizatii profesionale internationale in alte pozitii</t>
  </si>
  <si>
    <t>23. Citari ale creatiei de autor (autocitarile se exclud)</t>
  </si>
  <si>
    <t>Autori / titlu lucrare care citeaza</t>
  </si>
  <si>
    <t>24A. Membru al Academiei Romane</t>
  </si>
  <si>
    <t>24B. Membru al altor academii de ramura recunoscute</t>
  </si>
  <si>
    <t>2011 ianuarie – 2011 aprilie</t>
  </si>
  <si>
    <t>2009 ianuarie – 2009 decembrie</t>
  </si>
  <si>
    <r>
      <t>Preitl Stefan</t>
    </r>
    <r>
      <rPr>
        <sz val="10"/>
        <rFont val="Arial"/>
        <family val="2"/>
        <charset val="238"/>
      </rPr>
      <t xml:space="preserve"> - director, Precup Radu-Emil, Ardelean Corina</t>
    </r>
  </si>
  <si>
    <t>Analiza şi dezvoltarea sistemelor de conducere inteligentă cu regulatoare fuzzy dedicate servosistemelor</t>
  </si>
  <si>
    <t>98GR, tema 14, cod CNCSIS 370</t>
  </si>
  <si>
    <t>CNCSIS de tip A</t>
  </si>
  <si>
    <t>CNCSIS</t>
  </si>
  <si>
    <t>Univ. "Politehnica" din Timisoara</t>
  </si>
  <si>
    <t>2008 ianuarie – 2008 decembrie</t>
  </si>
  <si>
    <t>46GR, tema 9, cod CNCSIS 366</t>
  </si>
  <si>
    <t>2007 ianuarie – 2007 decembrie</t>
  </si>
  <si>
    <t>GR76, tema 31, cod CNCSIS 366</t>
  </si>
  <si>
    <t>Dezvoltarea unor noi structuri de regulatoare fuzzy pentru sisteme încorporate utilizând algoritmi de tip Iterative Feedback Tuning</t>
  </si>
  <si>
    <r>
      <t>Precup Radu-Emil</t>
    </r>
    <r>
      <rPr>
        <sz val="10"/>
        <rFont val="Arial"/>
        <family val="2"/>
        <charset val="238"/>
      </rPr>
      <t xml:space="preserve"> - director, Preitl Stefan, Vaivoda Simona, Preitl Zsuzsa</t>
    </r>
  </si>
  <si>
    <t>2006 iunie – 2006 decembrie</t>
  </si>
  <si>
    <t>2739, tema 15, cod CNCSIS 366</t>
  </si>
  <si>
    <t>nDSP: A Platform for Audiophile Software Audio Processing</t>
  </si>
  <si>
    <t>IEEE International Joint Conferences on Computational Cybernetics and Technical Informatics ICCC-CONTI 2010, Proceedings, Timişoara, Proceedings</t>
  </si>
  <si>
    <t>978-1-4244-7431-8</t>
  </si>
  <si>
    <t>http://ieeexplore.ieee.org/xpl/mostRecentIssue.jsp?punumber=5484100</t>
  </si>
  <si>
    <r>
      <t xml:space="preserve">Paul Adrian-Sebastian, </t>
    </r>
    <r>
      <rPr>
        <u/>
        <sz val="10"/>
        <rFont val="Arial"/>
        <family val="2"/>
        <charset val="238"/>
      </rPr>
      <t>Precup Radu-Emil</t>
    </r>
    <r>
      <rPr>
        <sz val="10"/>
        <rFont val="Arial"/>
      </rPr>
      <t>, Pozna Claudiu, David Radu-Codruţ</t>
    </r>
  </si>
  <si>
    <t>On the Errors-in-Variables Extended Kalman Filter</t>
  </si>
  <si>
    <r>
      <t xml:space="preserve">Burnham Keith J., Vinsonneau B., Precup </t>
    </r>
    <r>
      <rPr>
        <u/>
        <sz val="10"/>
        <rFont val="Arial"/>
        <family val="2"/>
        <charset val="238"/>
      </rPr>
      <t>Radu-Emil</t>
    </r>
    <r>
      <rPr>
        <sz val="10"/>
        <rFont val="Arial"/>
      </rPr>
      <t xml:space="preserve">, </t>
    </r>
    <r>
      <rPr>
        <u/>
        <sz val="10"/>
        <rFont val="Arial"/>
        <family val="2"/>
        <charset val="238"/>
      </rPr>
      <t>Preitl Stefan</t>
    </r>
  </si>
  <si>
    <t>pp. 431, 6 pg.</t>
  </si>
  <si>
    <t>pp. 413, 6 pg.</t>
  </si>
  <si>
    <t>25. Doctor Honoris Causa al unor universitati acreditate</t>
  </si>
  <si>
    <t>26. Profesor Onorific al unor universitati acreditate din strainatate</t>
  </si>
  <si>
    <t>27A. Conducatori de doctorat - doctoranzi in stagiu</t>
  </si>
  <si>
    <t>27B. Conducatori de doctorat - teze sustinute in perioada de evaluare (mai 2006 - aprilie 2011)</t>
  </si>
  <si>
    <t>Model Predictive Control Solutions for Vehicular Power Train Systems</t>
  </si>
  <si>
    <t>Bulletin of the Polytehnic Institute of Iasi, Automatic Control and Computer Science Section</t>
  </si>
  <si>
    <t>1220-2169</t>
  </si>
  <si>
    <t>http://www.ace.tuiasi.ro/index.php?page=678</t>
  </si>
  <si>
    <t>http://zb.msri.org/ZMATH/serials/en/search/?an=00002662</t>
  </si>
  <si>
    <t>A New Pattern of Knowledge Based on Experimenting the Causality Relation</t>
  </si>
  <si>
    <t>Parteneri (cu precizarea coordonatorului)</t>
  </si>
  <si>
    <t>Echipa de lucru din UPT</t>
  </si>
  <si>
    <t>Totala multianuala</t>
  </si>
  <si>
    <t>Contributie proprie UPT</t>
  </si>
  <si>
    <t>Conducere avansată acţionări electrice</t>
  </si>
  <si>
    <t>Informatică medicală</t>
  </si>
  <si>
    <t>Modelare şi Identificare</t>
  </si>
  <si>
    <t>Informatică aplicată</t>
  </si>
  <si>
    <t>Sisteme cu parametri distribuiţi</t>
  </si>
  <si>
    <t>Criptografie şi securitatea informaţiei</t>
  </si>
  <si>
    <t>Modelare, identificare şi conducere sisteme eoliene</t>
  </si>
  <si>
    <t>Aplicaţii în timp real pentru conducerea maşinilor electrice</t>
  </si>
  <si>
    <t>Aplicaţii pentru servosisteme şi roboţi mobili</t>
  </si>
  <si>
    <t>Soluţii integrate şi aplicaţii mobile în informatică medicală</t>
  </si>
  <si>
    <t>Aplicaţii cu sisteme încoporate</t>
  </si>
  <si>
    <t>Competenţe de cercetare:</t>
  </si>
  <si>
    <t>Conducere în timp real şi sisteme distribuite</t>
  </si>
  <si>
    <t>http://bmf.hu/journal/</t>
  </si>
  <si>
    <t>http://ceser.res.in/ijai.html</t>
  </si>
  <si>
    <t>redactor sef (Editor-in-Chief)</t>
  </si>
  <si>
    <t>http://www.aece.ro/board.php</t>
  </si>
  <si>
    <t>1582-7445</t>
  </si>
  <si>
    <t>http://www.springer.com/computer/ai/journal/13230</t>
  </si>
  <si>
    <t>2080-9778</t>
  </si>
  <si>
    <t>IEEE</t>
  </si>
  <si>
    <t>978-1-4244-7228-4</t>
  </si>
  <si>
    <t>http://cimsa.ieee-ims.org/</t>
  </si>
  <si>
    <t xml:space="preserve">978-1-4244-5904-9 </t>
  </si>
  <si>
    <t>http://vecims.ieee-ims.org/</t>
  </si>
  <si>
    <t xml:space="preserve">Ingineria Sistemelor (Automatica) </t>
  </si>
  <si>
    <t>Link-ul la Baza de date in care este indexat volumul</t>
  </si>
  <si>
    <t>Organizatia profesionala / Institutia organizatoare</t>
  </si>
  <si>
    <t>Observatii (cotare conferinta sau volum)</t>
  </si>
  <si>
    <t>Nume si prenume</t>
  </si>
  <si>
    <t>Denumirea proiectului</t>
  </si>
  <si>
    <t>Numarul proiectului</t>
  </si>
  <si>
    <t>Finantator</t>
  </si>
  <si>
    <t>Echipa de lucru</t>
  </si>
  <si>
    <t>Tipul proiectului</t>
  </si>
  <si>
    <t>Totala</t>
  </si>
  <si>
    <t>Monografie</t>
  </si>
  <si>
    <t>Nr. crt.</t>
  </si>
  <si>
    <t>Universitatea</t>
  </si>
  <si>
    <t>Perioada</t>
  </si>
  <si>
    <t>Site web universitate</t>
  </si>
  <si>
    <t>Nr.</t>
  </si>
  <si>
    <t>Adresa email</t>
  </si>
  <si>
    <t>Telefon</t>
  </si>
  <si>
    <t>Din care:</t>
  </si>
  <si>
    <t>Domenii de cercetare:</t>
  </si>
  <si>
    <t>Titlu articol</t>
  </si>
  <si>
    <t>Revista ISI in care a fost publicat articolul</t>
  </si>
  <si>
    <t>Numar vol., pagina, nr. pagini</t>
  </si>
  <si>
    <t>Titlu lucrare</t>
  </si>
  <si>
    <t>Proc. 14th International Conference on Intelligent Engineering Systems (INES 2010), Las Palmas, Spania</t>
  </si>
  <si>
    <t>IEEE International Joint Conferences on Computational Cybernetics and Technical Informatics (ICCC-CONTI 2010), May 27-29</t>
  </si>
  <si>
    <t>http://www.theiet.org/publishing/inspec/support/docs/looajwi.cfm?type=pdf</t>
  </si>
  <si>
    <t>http://ace.ucv.ro/anale/docs/Inspec1.pdf</t>
  </si>
  <si>
    <t>PI-fuzzy Controller Design Based on an Optimization Approach</t>
  </si>
  <si>
    <t>1474-6670</t>
  </si>
  <si>
    <t>IFAC-PapersOnLine, International Federation of Automatic Control IFAC and Elsevier, Third IFAC Workshop on Advanced Fuzzy and Neural Control AFNC 07, editors: R. Babuska, T. M. Guerra, Valenciennes, Franta</t>
  </si>
  <si>
    <r>
      <t>Precup Radu-Emil</t>
    </r>
    <r>
      <rPr>
        <sz val="10"/>
        <color indexed="8"/>
        <rFont val="Arial"/>
        <family val="2"/>
        <charset val="238"/>
      </rPr>
      <t xml:space="preserve">, </t>
    </r>
    <r>
      <rPr>
        <u/>
        <sz val="10"/>
        <color indexed="8"/>
        <rFont val="Arial"/>
        <family val="2"/>
        <charset val="238"/>
      </rPr>
      <t>Preitl Stefan</t>
    </r>
    <r>
      <rPr>
        <sz val="10"/>
        <color indexed="8"/>
        <rFont val="Arial"/>
        <family val="2"/>
        <charset val="238"/>
      </rPr>
      <t>, Petriu Emil M</t>
    </r>
  </si>
  <si>
    <t>http://www.ifac-papersonline.net/Detailed/41863.html</t>
  </si>
  <si>
    <t>Article number 41863, pp. 396, 6 pg.</t>
  </si>
  <si>
    <t>Approach to Optimization Problems with Controller and Reference Model Tuning</t>
  </si>
  <si>
    <t>IFAC-PapersOnLine, International Federation of Automatic Control IFAC and Elsevier, 4th IFAC Conference on Management and Control of Production and Logistics IFAC MCPL 2007, editors: O. Bologa, I. Dumitrache, F. G. Filip, Sibiu</t>
  </si>
  <si>
    <r>
      <t>Precup Radu-Emil</t>
    </r>
    <r>
      <rPr>
        <sz val="10"/>
        <color indexed="8"/>
        <rFont val="Arial"/>
        <family val="2"/>
        <charset val="238"/>
      </rPr>
      <t xml:space="preserve">, </t>
    </r>
    <r>
      <rPr>
        <u/>
        <sz val="10"/>
        <color indexed="8"/>
        <rFont val="Arial"/>
        <family val="2"/>
        <charset val="238"/>
      </rPr>
      <t>Preitl Stefan</t>
    </r>
    <r>
      <rPr>
        <sz val="10"/>
        <color indexed="8"/>
        <rFont val="Arial"/>
        <family val="2"/>
        <charset val="238"/>
      </rPr>
      <t>, Graeser Axel, Mihajlov Miroslav</t>
    </r>
  </si>
  <si>
    <t>http://www.ifac-papersonline.net/Detailed/39210.html</t>
  </si>
  <si>
    <t>Article number 39210, pp. 721, 6 pg.</t>
  </si>
  <si>
    <t>Iterative Feedback and Learning Control. Servosystems Applications</t>
  </si>
  <si>
    <t>2008 Decembrie</t>
  </si>
  <si>
    <t>IFAC-PapersOnLine, First IFAC Workshop on Convergence of Information Technologies and Control Methods with Power Plants and Power Systems ICPS’07, editor: P. Dobra, Cluj-Napoca</t>
  </si>
  <si>
    <r>
      <t>Preitl Stefan</t>
    </r>
    <r>
      <rPr>
        <sz val="10"/>
        <color indexed="8"/>
        <rFont val="Arial"/>
        <family val="2"/>
        <charset val="238"/>
      </rPr>
      <t xml:space="preserve">, </t>
    </r>
    <r>
      <rPr>
        <u/>
        <sz val="10"/>
        <color indexed="8"/>
        <rFont val="Arial"/>
        <family val="2"/>
        <charset val="238"/>
      </rPr>
      <t>Precup Radu-Emil</t>
    </r>
    <r>
      <rPr>
        <sz val="10"/>
        <color indexed="8"/>
        <rFont val="Arial"/>
        <family val="2"/>
        <charset val="238"/>
      </rPr>
      <t>, Preitl Zsuzsa, Vaivoda Simona, Kilyeni Stefan,  Tar Jozsef K</t>
    </r>
  </si>
  <si>
    <t>Two-Degree-Of-Freedom Fuzzy Control in Decentralized Trajectory Tracking</t>
  </si>
  <si>
    <t>Proceedings of 4th International Symposium on Applied Computational Intelligence and Informatics SACI '07, Timisoara (Romania), pp. 93-98, 2007</t>
  </si>
  <si>
    <t>Y. Liang, L. Xu, R. Wei and H. Hu, "Adaptive fuzzy control for trajectory tracking of mobile robot"</t>
  </si>
  <si>
    <t>Proceedings of 23rd IEEE/RSJ 2010 International Conference on Intelligent Robots and Systems IROS 2010, Taipei (Taiwan), pp. 4755-4760</t>
  </si>
  <si>
    <t xml:space="preserve">978-1-4244-6674-0 </t>
  </si>
  <si>
    <t>Proceedings of 2nd Romanian-Hungarian Joint Symposium on Applied Computational Intelligence SACI 2005, Timisoara (Romania), pp. 45-58, 2005</t>
  </si>
  <si>
    <t>963-7154-39-6</t>
  </si>
  <si>
    <t>Fuzzy Logic Decision Rules in Two Input-Single Output Linear Time-varying Systems Control</t>
  </si>
  <si>
    <t>Proceedings of 1st Romanian-Hungarian Joint Symposium on Applied Computational Intelligence SACI 2004, Timisoara (Romania), pp. 69-78, 2004</t>
  </si>
  <si>
    <t>963-7154-26-4</t>
  </si>
  <si>
    <t>K. Lamár and E. Borbély, "Brusheless DC Motor Drive Control"</t>
  </si>
  <si>
    <t>Proceedings of 4th Slovakian-Hungarian Joint Symposium on Applied Machine Intelligence SAMI 2006, Herl'any (Slovakia), 16 pp.</t>
  </si>
  <si>
    <t>963-7154-44-2</t>
  </si>
  <si>
    <t>Stan, M., Precup, R.-E. and Paul, A. S.</t>
  </si>
  <si>
    <t>Analysis of Fuzzy Control Solutions for Anti-Lock Braking Systems</t>
  </si>
  <si>
    <t>Control Engineering and Applied Informatics (Romanian Society of Control Engineering and Technical Informatics), vol. 9, no. 2, pp. 11-22, 2007</t>
  </si>
  <si>
    <t>1454-8658</t>
  </si>
  <si>
    <t>Proceedings of 2010 IEEE International Conference on Mechatronics and Automation ICMA 2010, Xi'an (China), pp. 699-705</t>
  </si>
  <si>
    <t>A. A. Aly, "Intelligent fuzzy control for antilock brake system with road-surfaces identifier"</t>
  </si>
  <si>
    <t>978-1-4244-5140-1</t>
  </si>
  <si>
    <r>
      <t xml:space="preserve">Pozna, Cl. and </t>
    </r>
    <r>
      <rPr>
        <u/>
        <sz val="10"/>
        <color indexed="8"/>
        <rFont val="Arial"/>
        <family val="2"/>
      </rPr>
      <t>Precup, R.-E.</t>
    </r>
  </si>
  <si>
    <t>Acta Polytechnica Hungarica (Budapest Tech Polytechnical Institution), vol. 4, no. 4, pp. 133-147, 2007</t>
  </si>
  <si>
    <t>L. Horváth, I. J. Rudas and K. Jezernik, "Engineering for industrial robots in content based virtual space"</t>
  </si>
  <si>
    <t>Proceedings of 19th International Workshop on Robotics in Alpe-Adria-Danube Region RAAD 2010, Budapest (Hungary), pp. 463-468</t>
  </si>
  <si>
    <t>M. Takács, "Soft computing-based risk level calculation algorithms"</t>
  </si>
  <si>
    <t>Proceedings of IEEE International Joint Conferences on Computational Cybernetics and Technical Informatics ICCC-CONTI 2010, Timisoara (Romania), pp. 187-190</t>
  </si>
  <si>
    <t xml:space="preserve">978-1-4244-7432-5 </t>
  </si>
  <si>
    <r>
      <t>Precup, R.-E.</t>
    </r>
    <r>
      <rPr>
        <sz val="10"/>
        <color indexed="8"/>
        <rFont val="Arial"/>
        <family val="2"/>
      </rPr>
      <t xml:space="preserve">, </t>
    </r>
    <r>
      <rPr>
        <i/>
        <sz val="10"/>
        <color indexed="8"/>
        <rFont val="Arial"/>
        <family val="2"/>
      </rPr>
      <t>Preitl, St.</t>
    </r>
    <r>
      <rPr>
        <sz val="10"/>
        <color indexed="8"/>
        <rFont val="Arial"/>
        <family val="2"/>
      </rPr>
      <t>, Tar, J. K., Fodor, J., Ursache, I.-B. and Clep, P. A.</t>
    </r>
  </si>
  <si>
    <t>Proceedings of 50th International Symposium ELMAR-2008, Zadar, Croatia, vol. 2, pp. 423-426, 2008</t>
  </si>
  <si>
    <t xml:space="preserve">78-1-4244-3364-3 </t>
  </si>
  <si>
    <t>H. Zhang, T. Geng and J. Zhao, "Design of tracking control systems with zero steady-state errors for ship course control"</t>
  </si>
  <si>
    <t>Huazhong Keji Daxue Xuebao (Ziran Kexue Ban) / Journal of Huazhong University of Science and Technology (Natural Science Edition), vol. 38, no. 12, pp. 57-60</t>
  </si>
  <si>
    <t xml:space="preserve">Budapest Tech Polytechnical Institution (cu denumirea noua Obuda University), Budapest, Hungary </t>
  </si>
  <si>
    <t>01.09.2007</t>
  </si>
  <si>
    <t>http://www.uni-obuda.hu/rudas/</t>
  </si>
  <si>
    <t>Claudia Dragos</t>
  </si>
  <si>
    <t>Proiectare structuri de reglare bazate pe model</t>
  </si>
  <si>
    <t>Balazs Peter</t>
  </si>
  <si>
    <t>Sisteme moderne de control al circulatiei</t>
  </si>
  <si>
    <t>Proiectare structuri de reglare optimala</t>
  </si>
  <si>
    <t>Alexandra-Iulia Stinean</t>
  </si>
  <si>
    <t>Corina Lamos</t>
  </si>
  <si>
    <t>Sisteme de conducere moderne in aplicatii de mecanica fina</t>
  </si>
  <si>
    <t>Marian Stan</t>
  </si>
  <si>
    <t>Contribuţii la dezvoltarea unor structuri de conducere automată a sistemelor de frânare ale autovehiculelor</t>
  </si>
  <si>
    <t>Adrian Sebastian Paul</t>
  </si>
  <si>
    <t>Contributii la rezolvarea unor probleme de reglare automata in prelucrarea semnalelor audio</t>
  </si>
  <si>
    <t>Mircea-Bogdan Radac</t>
  </si>
  <si>
    <t>Tehnici iterative în acordarea regulatoarelor automate</t>
  </si>
  <si>
    <t>Lavinia-Elena Dragomir</t>
  </si>
  <si>
    <t>Metode şi instrumente de extragere automată a informaţiilor</t>
  </si>
  <si>
    <t>Radu Codrut David</t>
  </si>
  <si>
    <t>Contribuţii la modelarea şi optimizarea sistemelor de reglare fuzzy</t>
  </si>
  <si>
    <t>Daniela Barbulescu</t>
  </si>
  <si>
    <t>Dezvoltarea  sistemelor de reglare automată utilizând sisteme artificiale imune</t>
  </si>
  <si>
    <t>Lucian-Ovidiu Fedorovici</t>
  </si>
  <si>
    <t>Soluţii de recunoaştere a caracterelor tipărite</t>
  </si>
  <si>
    <t>18.07.2008</t>
  </si>
  <si>
    <t>Contribuţii la analiza şi dezvoltarea sistemelor cu regulatoare fuzzy aplicate în
conducerea proceselor neliniare</t>
  </si>
  <si>
    <t>Marius-Lucian Tomescu</t>
  </si>
  <si>
    <t>Zsuzsa Preitl</t>
  </si>
  <si>
    <t>05.04.2008</t>
  </si>
  <si>
    <t>Metode de proiectare bazate pe model pentru aplicaţii de reglare a turaţiei</t>
  </si>
  <si>
    <t>14.05.2009</t>
  </si>
  <si>
    <t>Ovidiu Banias</t>
  </si>
  <si>
    <t>Contribuţii la conducerea traficului rutier urban utilizând o reţea de
senzori wireless ca detector de trafic</t>
  </si>
  <si>
    <t>Ingineria Sistemelor</t>
  </si>
  <si>
    <t>Controlul distribuit al traficului rutier</t>
  </si>
  <si>
    <t>Sisteme Automate</t>
  </si>
  <si>
    <t>Mihai Hulea</t>
  </si>
  <si>
    <t>Universitatea Tehnica din Cluj-Napoca</t>
  </si>
  <si>
    <t>11.06.2010</t>
  </si>
  <si>
    <t>Algoritmi de conducere adaptiva a sistemelor dinamice cu frecare</t>
  </si>
  <si>
    <t>Prof.dr.ing. Tiberiu Colosi</t>
  </si>
  <si>
    <t>Prof.dr.ing. Constantin Marin</t>
  </si>
  <si>
    <t>Automatica</t>
  </si>
  <si>
    <t>Radu-Constantin  Zglimbea</t>
  </si>
  <si>
    <t>21.06.2010</t>
  </si>
  <si>
    <t>Eugen Arinton</t>
  </si>
  <si>
    <t>Utilizarea reţelelor neuronale în diagnoza defectelor pentru procese dinamice neliniare</t>
  </si>
  <si>
    <t>Prof.dr.ing. Sergiu Caraman</t>
  </si>
  <si>
    <t>Universitatea din Craiova</t>
  </si>
  <si>
    <t>Universitatea "Dunarea de Jos" din Galati</t>
  </si>
  <si>
    <t>17.09.2010</t>
  </si>
  <si>
    <t>Prof.dr.ing. Vladimir Rasvan</t>
  </si>
  <si>
    <t>Sistem de conducere a unui baraj hidroenergetic echipat cu stavila segment si clapeta</t>
  </si>
  <si>
    <t>Liliana Vasile</t>
  </si>
  <si>
    <t>17.12.2010</t>
  </si>
  <si>
    <t>2008 Conference on Human System Interaction HSI 2008, Krakow (Poland)</t>
  </si>
  <si>
    <t xml:space="preserve">Stable Iterative Feedback Tuning-based Design of Takagi-Sugeno PI-Fuzzy Controller, Experimental Validation of Iterative Feedback Tuning Solutions for Inverted Pendulum Crane Mode Control </t>
  </si>
  <si>
    <r>
      <t>Precup, R.-E.</t>
    </r>
    <r>
      <rPr>
        <sz val="10"/>
        <rFont val="Arial"/>
      </rPr>
      <t xml:space="preserve">, </t>
    </r>
    <r>
      <rPr>
        <u/>
        <sz val="10"/>
        <rFont val="Arial"/>
        <family val="2"/>
      </rPr>
      <t>Preitl, St.</t>
    </r>
    <r>
      <rPr>
        <sz val="10"/>
        <rFont val="Arial"/>
      </rPr>
      <t>, Tomescu, M. L., Petriu, E. M., Tar, J. K., Bărbulescu, C., Fodor, J., Ursache, I.-B., Clep, P. A. and Kilyeni, St.</t>
    </r>
  </si>
  <si>
    <t>Two Best Paper Awards in the Intelligent Control Area</t>
  </si>
  <si>
    <t>Programul Premierea, sesiunea martie 2008, cod CNCSIS 157</t>
  </si>
  <si>
    <t>Precup, R.-E., Preitl, S., Rudas, I. J., Tomescu, M. L. and Tar, J. K. (2008): Design and Experiments for a Class of Fuzzy Controlled Servo Systems. IEEE/ASME Transactions on Mechatronics, vol. 13, no. 1, pp. 22-35</t>
  </si>
  <si>
    <r>
      <t>Precup, R.-E.</t>
    </r>
    <r>
      <rPr>
        <sz val="10"/>
        <rFont val="Arial"/>
      </rPr>
      <t xml:space="preserve">, </t>
    </r>
    <r>
      <rPr>
        <u/>
        <sz val="10"/>
        <rFont val="Arial"/>
        <family val="2"/>
      </rPr>
      <t>Preitl, S.</t>
    </r>
    <r>
      <rPr>
        <sz val="10"/>
        <rFont val="Arial"/>
      </rPr>
      <t xml:space="preserve">, </t>
    </r>
    <r>
      <rPr>
        <u/>
        <sz val="10"/>
        <rFont val="Arial"/>
        <family val="2"/>
      </rPr>
      <t>Tomescu, M. L.</t>
    </r>
  </si>
  <si>
    <r>
      <t>Precup, R.-E.</t>
    </r>
    <r>
      <rPr>
        <sz val="10"/>
        <rFont val="Arial"/>
      </rPr>
      <t/>
    </r>
  </si>
  <si>
    <t>Programul Premierea, sesiunea iulie 2008, cod CNCSIS 55</t>
  </si>
  <si>
    <t>Precup, R.-E., Lee, W. S., Rao, M. V. C. and Preitl, Zs. (2008): Linear and fuzzy control solutions for tape drives. Electrical Engineering (Archiv für Elektrotechnik) (Springer-Verlag), vol. 90, no. 5, pp. 361-377</t>
  </si>
  <si>
    <t>Programul Premierea, sesiunea octombrie 2008, cod CNCSIS 225</t>
  </si>
  <si>
    <t>Precup, R.-E., Preitl, S., Tar, J. K., Tomescu, M. L., Takács, M., Korondi, P. and Baranyi, P. (2008): Fuzzy Control System Performance Enhancement by Iterative Learning Control. IEEE Transactions on Industrial Electronics, vol. 55, no. 9, pp. 3461-3475</t>
  </si>
  <si>
    <t>Programul Premierea, trimestrul I 2009, cod CNCSIS 234</t>
  </si>
  <si>
    <t>Pozna, Cl., Troester, F., Precup, R.-E., Tar, J. K. and Preitl, St. (2009): On the Design of an Obstacle Avoiding Trajectory: Method and Simulation. Mathematics and Computers in Simulation (Elsevier Science), vol. 79, no. 7, pp. 2211-2226</t>
  </si>
  <si>
    <r>
      <t>Pozna, Cl.</t>
    </r>
    <r>
      <rPr>
        <sz val="10"/>
        <rFont val="Arial"/>
        <family val="2"/>
      </rPr>
      <t xml:space="preserve">, </t>
    </r>
    <r>
      <rPr>
        <u/>
        <sz val="10"/>
        <rFont val="Arial"/>
        <family val="2"/>
      </rPr>
      <t>Precup, R.-E.</t>
    </r>
    <r>
      <rPr>
        <sz val="10"/>
        <rFont val="Arial"/>
        <family val="2"/>
      </rPr>
      <t xml:space="preserve">, </t>
    </r>
    <r>
      <rPr>
        <u/>
        <sz val="10"/>
        <rFont val="Arial"/>
        <family val="2"/>
      </rPr>
      <t>Preitl, St.</t>
    </r>
  </si>
  <si>
    <t>Programul Premierea, etapa III 2009, cod CNCSIS 64</t>
  </si>
  <si>
    <t>Precup, R.-E., Tomescu, M. L. and Preitl, St. (2009): Fuzzy Logic Control System Stability Analysis Based on Lyapunov's Direct Method. International Journal of Computers, Communications &amp; Control (Agora University Editing House - CCC Publications), vol. IV, no. 4, pp. 415-426, SCI impact factor = 0.373</t>
  </si>
  <si>
    <r>
      <t>Precup, R.-E.</t>
    </r>
    <r>
      <rPr>
        <sz val="10"/>
        <rFont val="Arial"/>
        <family val="2"/>
      </rPr>
      <t xml:space="preserve">, </t>
    </r>
    <r>
      <rPr>
        <u/>
        <sz val="10"/>
        <rFont val="Arial"/>
        <family val="2"/>
      </rPr>
      <t>Tomescu, M. L.</t>
    </r>
    <r>
      <rPr>
        <sz val="10"/>
        <rFont val="Arial"/>
        <family val="2"/>
      </rPr>
      <t xml:space="preserve">, </t>
    </r>
    <r>
      <rPr>
        <u/>
        <sz val="10"/>
        <rFont val="Arial"/>
        <family val="2"/>
      </rPr>
      <t>Preitl, St.</t>
    </r>
  </si>
  <si>
    <t>Precup, R.-E., Preitl, St., Petriu, E. M., Tar, J. K., Tomescu, M. L. and Pozna, Cl. (2009): Generic two-degree-of-freedom linear and fuzzy controllers for integral processes. Journal of The Franklin Institute (Elsevier Science), vol. 346, no. 10, pp. 980-1003</t>
  </si>
  <si>
    <t>Programul Premierea, etapa III 2009, cod CNCSIS 65</t>
  </si>
  <si>
    <r>
      <t>Precup, R.-E.</t>
    </r>
    <r>
      <rPr>
        <sz val="10"/>
        <rFont val="Arial"/>
        <family val="2"/>
      </rPr>
      <t xml:space="preserve">, </t>
    </r>
    <r>
      <rPr>
        <u/>
        <sz val="10"/>
        <rFont val="Arial"/>
        <family val="2"/>
      </rPr>
      <t>Preitl, St.</t>
    </r>
    <r>
      <rPr>
        <sz val="10"/>
        <rFont val="Arial"/>
        <family val="2"/>
      </rPr>
      <t xml:space="preserve">, </t>
    </r>
    <r>
      <rPr>
        <u/>
        <sz val="10"/>
        <rFont val="Arial"/>
        <family val="2"/>
      </rPr>
      <t>Tomescu, M. L.</t>
    </r>
    <r>
      <rPr>
        <sz val="10"/>
        <rFont val="Arial"/>
        <family val="2"/>
      </rPr>
      <t xml:space="preserve">, </t>
    </r>
    <r>
      <rPr>
        <u/>
        <sz val="10"/>
        <rFont val="Arial"/>
        <family val="2"/>
      </rPr>
      <t>Pozna, Cl.</t>
    </r>
  </si>
  <si>
    <r>
      <t>Precup Radu-Emil</t>
    </r>
    <r>
      <rPr>
        <sz val="10"/>
        <rFont val="Arial"/>
        <family val="2"/>
      </rPr>
      <t xml:space="preserve">, Tomescu Marius L, </t>
    </r>
    <r>
      <rPr>
        <u/>
        <sz val="10"/>
        <rFont val="Arial"/>
        <family val="2"/>
        <charset val="238"/>
      </rPr>
      <t>Preitl Stefan</t>
    </r>
    <r>
      <rPr>
        <sz val="10"/>
        <rFont val="Arial"/>
        <family val="2"/>
      </rPr>
      <t>, Petriu Emil M</t>
    </r>
  </si>
  <si>
    <r>
      <t>Dragoş Claudia-Adina</t>
    </r>
    <r>
      <rPr>
        <sz val="10"/>
        <rFont val="Arial"/>
        <family val="2"/>
      </rPr>
      <t xml:space="preserve">, </t>
    </r>
    <r>
      <rPr>
        <u/>
        <sz val="10"/>
        <rFont val="Arial"/>
        <family val="2"/>
        <charset val="238"/>
      </rPr>
      <t>Preitl Stefan</t>
    </r>
    <r>
      <rPr>
        <sz val="10"/>
        <rFont val="Arial"/>
        <family val="2"/>
      </rPr>
      <t xml:space="preserve">, </t>
    </r>
    <r>
      <rPr>
        <u/>
        <sz val="10"/>
        <rFont val="Arial"/>
        <family val="2"/>
        <charset val="238"/>
      </rPr>
      <t>Precup Radu-Emil</t>
    </r>
    <r>
      <rPr>
        <sz val="10"/>
        <rFont val="Arial"/>
        <family val="2"/>
      </rPr>
      <t>, Neş Cristian-Sorin, Petriu Emil M</t>
    </r>
  </si>
  <si>
    <t>2010 Mai</t>
  </si>
  <si>
    <t>Ianuarie</t>
  </si>
  <si>
    <t>1785-8860</t>
  </si>
  <si>
    <t>Acta Polytehnica Hungarica, Journal of Applied Sciences / Obuda University, Hungary</t>
  </si>
  <si>
    <t>Proc. EUROSIM 2010, vol. 2, CD-ROM</t>
  </si>
  <si>
    <t>Simulation and Experimental Results for a Magnetic Levitation Laboratory System</t>
  </si>
  <si>
    <t>paper index 155, 8 pp.</t>
  </si>
  <si>
    <t>978-80-01-04589-3</t>
  </si>
  <si>
    <t>http://www.eurosim.info/index.php?id=219</t>
  </si>
  <si>
    <t>An Extension of Tuning Relations after Symmetrical Optimum Method for PI and PID Controllers</t>
  </si>
  <si>
    <t>0005-1098</t>
  </si>
  <si>
    <t xml:space="preserve">978-1-4244-6422-7 </t>
  </si>
  <si>
    <t>Automatică, Comunicaţii</t>
  </si>
  <si>
    <t>2nd IFAC Symposium on Telematics Applications (TA 2010), October 5‒8</t>
  </si>
  <si>
    <t>Advances in Electrical and Computer Engineering / Stefan cel Mare University of Suceava</t>
  </si>
  <si>
    <t>Universitatea "Politehnica" din Timisoara</t>
  </si>
  <si>
    <t>Preitl Stefan</t>
  </si>
  <si>
    <t>Precup Radu-Emil</t>
  </si>
  <si>
    <t>Criptografie si securitatea informatiei</t>
  </si>
  <si>
    <r>
      <t>R.-E. Precup</t>
    </r>
    <r>
      <rPr>
        <sz val="10"/>
        <rFont val="Arial"/>
        <family val="2"/>
      </rPr>
      <t xml:space="preserve">, R.-C. David, E. M. Petriu, </t>
    </r>
    <r>
      <rPr>
        <u/>
        <sz val="10"/>
        <rFont val="Arial"/>
        <family val="2"/>
        <charset val="238"/>
      </rPr>
      <t>St. Preitl</t>
    </r>
    <r>
      <rPr>
        <sz val="10"/>
        <rFont val="Arial"/>
        <family val="2"/>
      </rPr>
      <t xml:space="preserve">, </t>
    </r>
    <r>
      <rPr>
        <u/>
        <sz val="10"/>
        <rFont val="Arial"/>
        <family val="2"/>
        <charset val="238"/>
      </rPr>
      <t>M.-B. Rădac</t>
    </r>
  </si>
  <si>
    <t>2011 Martie</t>
  </si>
  <si>
    <t>Fuzzy control systems with reduced parametric sensitivity based on simulated annealing</t>
  </si>
  <si>
    <t>IEEE Transactions on Industrial Electronics</t>
  </si>
  <si>
    <r>
      <t>R.-E. Precup</t>
    </r>
    <r>
      <rPr>
        <sz val="10"/>
        <rFont val="Arial"/>
        <family val="2"/>
        <charset val="238"/>
      </rPr>
      <t xml:space="preserve">, </t>
    </r>
    <r>
      <rPr>
        <u/>
        <sz val="10"/>
        <rFont val="Arial"/>
        <family val="2"/>
        <charset val="238"/>
      </rPr>
      <t>St. Preitl</t>
    </r>
    <r>
      <rPr>
        <sz val="10"/>
        <rFont val="Arial"/>
        <family val="2"/>
        <charset val="238"/>
      </rPr>
      <t xml:space="preserve">, </t>
    </r>
    <r>
      <rPr>
        <u/>
        <sz val="10"/>
        <rFont val="Arial"/>
        <family val="2"/>
        <charset val="238"/>
      </rPr>
      <t>M.-B. Rădac</t>
    </r>
    <r>
      <rPr>
        <sz val="10"/>
        <rFont val="Arial"/>
        <family val="2"/>
        <charset val="238"/>
      </rPr>
      <t xml:space="preserve">, E. M. Petriu, </t>
    </r>
    <r>
      <rPr>
        <u/>
        <sz val="10"/>
        <rFont val="Arial"/>
        <family val="2"/>
        <charset val="238"/>
      </rPr>
      <t>C.-A. Dragoş</t>
    </r>
    <r>
      <rPr>
        <sz val="10"/>
        <rFont val="Arial"/>
        <family val="2"/>
        <charset val="238"/>
      </rPr>
      <t>, J. K. Tar</t>
    </r>
  </si>
  <si>
    <t>Experiment-based teaching in advanced control engineering</t>
  </si>
  <si>
    <t>IEEE Transactions on Education</t>
  </si>
  <si>
    <t>Iterative Feedback Tuning in MIMO Systems. Signal Processing and Application</t>
  </si>
  <si>
    <t>5th International Symposium on Applied Computational Intelligence and Informatics SACI 2009, Proceedings, Timişoara</t>
  </si>
  <si>
    <t>978-1-4244-4478-6</t>
  </si>
  <si>
    <t>http://bmf.hu/conferences/saci2009/</t>
  </si>
  <si>
    <t>2009 Mai</t>
  </si>
  <si>
    <r>
      <t>Rădac Mircea-Bogdan</t>
    </r>
    <r>
      <rPr>
        <sz val="10"/>
        <rFont val="Arial"/>
      </rPr>
      <t xml:space="preserve">, </t>
    </r>
    <r>
      <rPr>
        <u/>
        <sz val="10"/>
        <rFont val="Arial"/>
        <family val="2"/>
        <charset val="238"/>
      </rPr>
      <t>Precup Radu-Emil</t>
    </r>
    <r>
      <rPr>
        <sz val="10"/>
        <rFont val="Arial"/>
      </rPr>
      <t xml:space="preserve">, </t>
    </r>
    <r>
      <rPr>
        <u/>
        <sz val="10"/>
        <rFont val="Arial"/>
        <family val="2"/>
        <charset val="238"/>
      </rPr>
      <t>Preitl Stefan</t>
    </r>
    <r>
      <rPr>
        <sz val="10"/>
        <rFont val="Arial"/>
      </rPr>
      <t xml:space="preserve">, </t>
    </r>
    <r>
      <rPr>
        <u/>
        <sz val="10"/>
        <rFont val="Arial"/>
        <family val="2"/>
        <charset val="238"/>
      </rPr>
      <t>Dragoş Claudia-Adina</t>
    </r>
  </si>
  <si>
    <t>pp. 77, 6 pg.</t>
  </si>
  <si>
    <t>New Experimental Setups for Audio Signal Processing</t>
  </si>
  <si>
    <t>pp. 405, 6 pg.</t>
  </si>
  <si>
    <r>
      <t>Paul Adrian Sebastian,</t>
    </r>
    <r>
      <rPr>
        <u/>
        <sz val="10"/>
        <rFont val="Arial"/>
        <family val="2"/>
        <charset val="238"/>
      </rPr>
      <t xml:space="preserve"> Precup Radu-Emil,</t>
    </r>
    <r>
      <rPr>
        <sz val="10"/>
        <rFont val="Arial"/>
        <family val="2"/>
      </rPr>
      <t xml:space="preserve"> Fodor Janos, </t>
    </r>
    <r>
      <rPr>
        <u/>
        <sz val="10"/>
        <rFont val="Arial"/>
        <family val="2"/>
        <charset val="238"/>
      </rPr>
      <t>Rădac Mircea-Bogdan</t>
    </r>
  </si>
  <si>
    <t>Particle Swarm Optimization-based design of control systems with reduced sensitivity</t>
  </si>
  <si>
    <r>
      <t xml:space="preserve">David Radu-Codrut, </t>
    </r>
    <r>
      <rPr>
        <u/>
        <sz val="10"/>
        <rFont val="Arial"/>
        <family val="2"/>
        <charset val="238"/>
      </rPr>
      <t>Radac Mircea-Bogdan</t>
    </r>
    <r>
      <rPr>
        <sz val="10"/>
        <rFont val="Arial"/>
        <family val="2"/>
      </rPr>
      <t xml:space="preserve">, </t>
    </r>
    <r>
      <rPr>
        <u/>
        <sz val="10"/>
        <rFont val="Arial"/>
        <family val="2"/>
        <charset val="238"/>
      </rPr>
      <t>Preitl Stefan</t>
    </r>
    <r>
      <rPr>
        <sz val="10"/>
        <rFont val="Arial"/>
        <family val="2"/>
      </rPr>
      <t>, Tar Jozsef K</t>
    </r>
  </si>
  <si>
    <t>An SVD Based Modification of the Adaptive Inverse Dynamics Controller</t>
  </si>
  <si>
    <r>
      <t xml:space="preserve">Tar Jozsef K, Bitó Janos F, Rudas Imre J, </t>
    </r>
    <r>
      <rPr>
        <u/>
        <sz val="10"/>
        <rFont val="Arial"/>
        <family val="2"/>
        <charset val="238"/>
      </rPr>
      <t>Preitl Stefan</t>
    </r>
    <r>
      <rPr>
        <sz val="10"/>
        <rFont val="Arial"/>
        <family val="2"/>
      </rPr>
      <t xml:space="preserve">, </t>
    </r>
    <r>
      <rPr>
        <u/>
        <sz val="10"/>
        <rFont val="Arial"/>
        <family val="2"/>
        <charset val="238"/>
      </rPr>
      <t>Precup Radu-Emil</t>
    </r>
  </si>
  <si>
    <r>
      <t xml:space="preserve">O. Baniaş, </t>
    </r>
    <r>
      <rPr>
        <u/>
        <sz val="10"/>
        <rFont val="Arial"/>
        <family val="2"/>
        <charset val="238"/>
      </rPr>
      <t>R.-E. Precup</t>
    </r>
    <r>
      <rPr>
        <sz val="10"/>
        <rFont val="Arial"/>
        <family val="2"/>
        <charset val="238"/>
      </rPr>
      <t>, D. Curiac</t>
    </r>
  </si>
  <si>
    <t>Multiagent architecture applied in decentralized real-time urban road traffic control</t>
  </si>
  <si>
    <t>pp. 491, 6 pg.</t>
  </si>
  <si>
    <t>pp. 193, 6 pg.</t>
  </si>
  <si>
    <t>pp. 271, 6 pg.</t>
  </si>
  <si>
    <t>On the Optimal Design of Low-Cost Fuzzy Controllers for Ship Course Control</t>
  </si>
  <si>
    <t>51st International Symposium ELMAR-2009, Proceedings, Zadar, Croaţia</t>
  </si>
  <si>
    <t>978-953-7044-10-7</t>
  </si>
  <si>
    <t>http://www.elmar-zadar.org/2009/</t>
  </si>
  <si>
    <t>2009 Septembrie</t>
  </si>
  <si>
    <t>pp. 163, 4 pg.</t>
  </si>
  <si>
    <r>
      <t>Precup Radu-Emil</t>
    </r>
    <r>
      <rPr>
        <sz val="10"/>
        <rFont val="Arial"/>
        <family val="2"/>
      </rPr>
      <t xml:space="preserve">, </t>
    </r>
    <r>
      <rPr>
        <u/>
        <sz val="10"/>
        <rFont val="Arial"/>
        <family val="2"/>
        <charset val="238"/>
      </rPr>
      <t>Rădac Mircea-Bogdan</t>
    </r>
    <r>
      <rPr>
        <sz val="10"/>
        <rFont val="Arial"/>
        <family val="2"/>
      </rPr>
      <t xml:space="preserve">, </t>
    </r>
    <r>
      <rPr>
        <u/>
        <sz val="10"/>
        <rFont val="Arial"/>
        <family val="2"/>
        <charset val="238"/>
      </rPr>
      <t>Preitl Stefan</t>
    </r>
    <r>
      <rPr>
        <sz val="10"/>
        <rFont val="Arial"/>
        <family val="2"/>
      </rPr>
      <t>, Petriu Emil M, Fodor Janos</t>
    </r>
  </si>
  <si>
    <t>Iterative Learning Control Experimental Results for Inverted Pendulum Crane Mode Control</t>
  </si>
  <si>
    <t xml:space="preserve">7th International Symposium on Intelligent Systems and Informatics SISY 2009, Proceedings, Subotica, Serbia </t>
  </si>
  <si>
    <t>978-1-4244-5349-8</t>
  </si>
  <si>
    <t>http://bmf.hu/conferences/sisy2009/</t>
  </si>
  <si>
    <r>
      <t>Precup Radu-Emil</t>
    </r>
    <r>
      <rPr>
        <sz val="10"/>
        <rFont val="Arial"/>
        <family val="2"/>
      </rPr>
      <t xml:space="preserve">, Gavriluţă Catalin, </t>
    </r>
    <r>
      <rPr>
        <u/>
        <sz val="10"/>
        <rFont val="Arial"/>
        <family val="2"/>
        <charset val="238"/>
      </rPr>
      <t>Rădac Mircea-Bogdan</t>
    </r>
    <r>
      <rPr>
        <sz val="10"/>
        <rFont val="Arial"/>
        <family val="2"/>
      </rPr>
      <t xml:space="preserve">, </t>
    </r>
    <r>
      <rPr>
        <u/>
        <sz val="10"/>
        <rFont val="Arial"/>
        <family val="2"/>
        <charset val="238"/>
      </rPr>
      <t>Preitl Stefan</t>
    </r>
    <r>
      <rPr>
        <sz val="10"/>
        <rFont val="Arial"/>
        <family val="2"/>
      </rPr>
      <t xml:space="preserve">, </t>
    </r>
    <r>
      <rPr>
        <u/>
        <sz val="10"/>
        <rFont val="Arial"/>
        <family val="2"/>
        <charset val="238"/>
      </rPr>
      <t>Dragoş Claudia-Adina</t>
    </r>
    <r>
      <rPr>
        <sz val="10"/>
        <rFont val="Arial"/>
        <family val="2"/>
      </rPr>
      <t>, Tar Jozsef K, Petriu Emil M</t>
    </r>
  </si>
  <si>
    <t>pp. 323, 6 p.</t>
  </si>
  <si>
    <r>
      <t>Dragoş Claudia-Adina</t>
    </r>
    <r>
      <rPr>
        <sz val="10"/>
        <rFont val="Arial"/>
        <family val="2"/>
      </rPr>
      <t xml:space="preserve">, </t>
    </r>
    <r>
      <rPr>
        <u/>
        <sz val="10"/>
        <rFont val="Arial"/>
        <family val="2"/>
        <charset val="238"/>
      </rPr>
      <t>Preitl Stefan</t>
    </r>
    <r>
      <rPr>
        <sz val="10"/>
        <rFont val="Arial"/>
        <family val="2"/>
      </rPr>
      <t xml:space="preserve">, </t>
    </r>
    <r>
      <rPr>
        <u/>
        <sz val="10"/>
        <rFont val="Arial"/>
        <family val="2"/>
        <charset val="238"/>
      </rPr>
      <t>Precup Radu-Emil</t>
    </r>
  </si>
  <si>
    <t>Iterative Feedback Tuning Approach to a Class of State Feedback-Controlled Servo Systems</t>
  </si>
  <si>
    <t>6th International Conference on Informatics in Control, Automation and Robotics ICINCO 2009, Milan, Italia, Proceedings, vol. 1 Intelligent Control Systems and Optimization</t>
  </si>
  <si>
    <t>978-989-8111-99-9</t>
  </si>
  <si>
    <t>http://www.icinco.org/icinco2009/index.htm</t>
  </si>
  <si>
    <t>2009 Iulie</t>
  </si>
  <si>
    <r>
      <t>Rădac Mircea-Bogdan</t>
    </r>
    <r>
      <rPr>
        <sz val="10"/>
        <rFont val="Arial"/>
        <family val="2"/>
      </rPr>
      <t>, P</t>
    </r>
    <r>
      <rPr>
        <u/>
        <sz val="10"/>
        <rFont val="Arial"/>
        <family val="2"/>
        <charset val="238"/>
      </rPr>
      <t>recup Radu-Emil</t>
    </r>
    <r>
      <rPr>
        <sz val="10"/>
        <rFont val="Arial"/>
        <family val="2"/>
      </rPr>
      <t xml:space="preserve">, Petriu Emil M, </t>
    </r>
    <r>
      <rPr>
        <u/>
        <sz val="10"/>
        <rFont val="Arial"/>
        <family val="2"/>
        <charset val="238"/>
      </rPr>
      <t>Preitl Stefan</t>
    </r>
    <r>
      <rPr>
        <sz val="10"/>
        <rFont val="Arial"/>
        <family val="2"/>
      </rPr>
      <t xml:space="preserve">, </t>
    </r>
    <r>
      <rPr>
        <u/>
        <sz val="10"/>
        <rFont val="Arial"/>
        <family val="2"/>
        <charset val="238"/>
      </rPr>
      <t>Dragoş Claudia-Adina</t>
    </r>
  </si>
  <si>
    <t>IFT-based PI-fuzzy Controllers: Signal Processing and Implementation</t>
  </si>
  <si>
    <r>
      <t>Precup Radu-Emil</t>
    </r>
    <r>
      <rPr>
        <sz val="10"/>
        <rFont val="Arial"/>
      </rPr>
      <t xml:space="preserve">, </t>
    </r>
    <r>
      <rPr>
        <u/>
        <sz val="10"/>
        <rFont val="Arial"/>
        <family val="2"/>
        <charset val="238"/>
      </rPr>
      <t>Rădac Mircea-Bogdan</t>
    </r>
    <r>
      <rPr>
        <sz val="10"/>
        <rFont val="Arial"/>
      </rPr>
      <t xml:space="preserve">, </t>
    </r>
    <r>
      <rPr>
        <u/>
        <sz val="10"/>
        <rFont val="Arial"/>
        <family val="2"/>
        <charset val="238"/>
      </rPr>
      <t>Preitl Stefan</t>
    </r>
    <r>
      <rPr>
        <sz val="10"/>
        <rFont val="Arial"/>
      </rPr>
      <t>, Tomescu Marius L, Petriu Emil M, Paul Adrian Sebastian</t>
    </r>
  </si>
  <si>
    <t>Stability Analysis Approach to a Class of Fuzzy Controlled Nonlinear Time-varying Systems</t>
  </si>
  <si>
    <t>IEEE Region 8 EUROCON 2009 Conference, Proceedings, Saint-Petersburg, Rusia</t>
  </si>
  <si>
    <t>978-1-4244-3861-7</t>
  </si>
  <si>
    <t>http://ewh.ieee.org/r8/russia/nw/cem/eurocon2009/eng/home.php</t>
  </si>
  <si>
    <t>pp. 59, 6 pg.</t>
  </si>
  <si>
    <t>pp. 41, 8 pg.</t>
  </si>
  <si>
    <t>pp. 207, 6 pg.</t>
  </si>
  <si>
    <t>pp. 970, 6 pg.</t>
  </si>
  <si>
    <r>
      <t>Precup Radu-Emil</t>
    </r>
    <r>
      <rPr>
        <sz val="10"/>
        <rFont val="Arial"/>
        <family val="2"/>
      </rPr>
      <t xml:space="preserve">, Tomescu Marius L, </t>
    </r>
    <r>
      <rPr>
        <u/>
        <sz val="10"/>
        <rFont val="Arial"/>
        <family val="2"/>
        <charset val="238"/>
      </rPr>
      <t>Preitl Stefan</t>
    </r>
    <r>
      <rPr>
        <sz val="10"/>
        <rFont val="Arial"/>
        <family val="2"/>
      </rPr>
      <t>, Petriu Emil M, Kilyeni Stefan, Bărbulescu Constantin</t>
    </r>
  </si>
  <si>
    <t>Software Tool for Power Transfer Distribution Factors (PTDF) Computing within the Power Systems</t>
  </si>
  <si>
    <r>
      <t xml:space="preserve">Bărbulescu Constantin, Kilyeni Stefan, Vuc Gheorghe, Luştrea Bucur, </t>
    </r>
    <r>
      <rPr>
        <u/>
        <sz val="10"/>
        <rFont val="Arial"/>
        <family val="2"/>
        <charset val="238"/>
      </rPr>
      <t>Precup Radu-Emil</t>
    </r>
    <r>
      <rPr>
        <sz val="10"/>
        <rFont val="Arial"/>
        <family val="2"/>
      </rPr>
      <t xml:space="preserve">, </t>
    </r>
    <r>
      <rPr>
        <u/>
        <sz val="10"/>
        <rFont val="Arial"/>
        <family val="2"/>
        <charset val="238"/>
      </rPr>
      <t>Preitl Stefan</t>
    </r>
  </si>
  <si>
    <t>pp. 532, 8 pg.</t>
  </si>
  <si>
    <r>
      <t>M.-B. Rădac</t>
    </r>
    <r>
      <rPr>
        <sz val="10"/>
        <rFont val="Arial"/>
        <family val="2"/>
        <charset val="238"/>
      </rPr>
      <t xml:space="preserve">, </t>
    </r>
    <r>
      <rPr>
        <u/>
        <sz val="10"/>
        <rFont val="Arial"/>
        <family val="2"/>
        <charset val="238"/>
      </rPr>
      <t>R.-E. Precup</t>
    </r>
    <r>
      <rPr>
        <sz val="10"/>
        <rFont val="Arial"/>
        <family val="2"/>
        <charset val="238"/>
      </rPr>
      <t xml:space="preserve">, </t>
    </r>
    <r>
      <rPr>
        <u/>
        <sz val="10"/>
        <rFont val="Arial"/>
        <family val="2"/>
        <charset val="238"/>
      </rPr>
      <t>St. Preitl</t>
    </r>
    <r>
      <rPr>
        <sz val="10"/>
        <rFont val="Arial"/>
        <family val="2"/>
        <charset val="238"/>
      </rPr>
      <t xml:space="preserve">, E. M. Petriu, </t>
    </r>
    <r>
      <rPr>
        <u/>
        <sz val="10"/>
        <rFont val="Arial"/>
        <family val="2"/>
        <charset val="238"/>
      </rPr>
      <t>C.-A. Dragoş</t>
    </r>
    <r>
      <rPr>
        <sz val="10"/>
        <rFont val="Arial"/>
        <family val="2"/>
        <charset val="238"/>
      </rPr>
      <t>, A. S. Paul, St. Kilyeni</t>
    </r>
  </si>
  <si>
    <t>Signal Processing Aspects in State Feedback Control Based on Iterative Feedback Tuning</t>
  </si>
  <si>
    <t>pp. 40, 6 pp.</t>
  </si>
  <si>
    <t>978-1-4244-3960-7</t>
  </si>
  <si>
    <t>2nd International Conference on Human System Interaction HSI’09, Proceedings, Catania, Italia</t>
  </si>
  <si>
    <t>http://www3.unict.it/hsi09/</t>
  </si>
  <si>
    <t>Modeling Derived from Bayesian Filtering: Analysis of Estimation Process</t>
  </si>
  <si>
    <t>13th International Conference on Intelligent Engineering Systems INES 2009, Proceedings, Barbados</t>
  </si>
  <si>
    <t>978-1-4244-4113-6</t>
  </si>
  <si>
    <t>http://www.ines-conf.org/ines-conf/2009.htm</t>
  </si>
  <si>
    <t>pp. 73, 6 pg.</t>
  </si>
  <si>
    <t>2009 Aprilie</t>
  </si>
  <si>
    <r>
      <t xml:space="preserve">Pozna Claudiu, </t>
    </r>
    <r>
      <rPr>
        <u/>
        <sz val="10"/>
        <rFont val="Arial"/>
        <family val="2"/>
        <charset val="238"/>
      </rPr>
      <t>Precup Radu-Emil</t>
    </r>
  </si>
  <si>
    <t>Stable Design of Fuzzy Controllers for Robotic Telemanipulation Applications</t>
  </si>
  <si>
    <t>2009 IEEE Workshop on Computational Intelligence in Virtual Environments CIVE 2009, Proceedings, Nashville, TN, SUA</t>
  </si>
  <si>
    <t>978-1-4244-2772-7</t>
  </si>
  <si>
    <t>http://www.ieee-ssci.org/index.php?q=node/26</t>
  </si>
  <si>
    <t>2009 Martie, Aprilie</t>
  </si>
  <si>
    <r>
      <t>Precup Radu-Emil</t>
    </r>
    <r>
      <rPr>
        <sz val="10"/>
        <rFont val="Arial"/>
        <family val="2"/>
      </rPr>
      <t xml:space="preserve">, </t>
    </r>
    <r>
      <rPr>
        <u/>
        <sz val="10"/>
        <rFont val="Arial"/>
        <family val="2"/>
        <charset val="238"/>
      </rPr>
      <t>Preitl Stefan</t>
    </r>
    <r>
      <rPr>
        <sz val="10"/>
        <rFont val="Arial"/>
        <family val="2"/>
      </rPr>
      <t xml:space="preserve">, Petriu Emil M, Tar Jozsef K, </t>
    </r>
    <r>
      <rPr>
        <u/>
        <sz val="10"/>
        <rFont val="Arial"/>
        <family val="2"/>
        <charset val="238"/>
      </rPr>
      <t>Rădac Mircea-Bogdan</t>
    </r>
    <r>
      <rPr>
        <sz val="10"/>
        <rFont val="Arial"/>
        <family val="2"/>
      </rPr>
      <t xml:space="preserve">, </t>
    </r>
    <r>
      <rPr>
        <u/>
        <sz val="10"/>
        <rFont val="Arial"/>
        <family val="2"/>
        <charset val="238"/>
      </rPr>
      <t>Dragoş Claudia-Adina</t>
    </r>
  </si>
  <si>
    <t>pp. 1, 6 pg.</t>
  </si>
  <si>
    <t>Iterative Learning-Based Fuzzy Control System</t>
  </si>
  <si>
    <t>Proceedings of IEEE International Workshop on Robotic and Sensors Environments ROSE 2008, Proceedings, Ottawa, ON, Canada</t>
  </si>
  <si>
    <t>pp. 25, 4 pp.</t>
  </si>
  <si>
    <t>978-1-4244-2594-5</t>
  </si>
  <si>
    <t>http://www.site.uottawa.ca/ROSE2008/</t>
  </si>
  <si>
    <t>2008 Ostombrie</t>
  </si>
  <si>
    <t>Pole Placement Approaches for Linear and Fuzzy Systems</t>
  </si>
  <si>
    <t>6th International Symposium on Intelligent Systems and Informatics SISY 2008, Proceedings, Subotica, Serbia, CD-ROM</t>
  </si>
  <si>
    <t>978-1-4244-2407-8</t>
  </si>
  <si>
    <t>paper index 77, 6 pp.</t>
  </si>
  <si>
    <t>paper index 49, 6 pp.</t>
  </si>
  <si>
    <t>http://www.bmf.hu/conferences/sisy2008/</t>
  </si>
  <si>
    <r>
      <t>Precup Radu-Emil</t>
    </r>
    <r>
      <rPr>
        <sz val="10"/>
        <color indexed="8"/>
        <rFont val="Arial"/>
        <family val="2"/>
        <charset val="238"/>
      </rPr>
      <t xml:space="preserve">, </t>
    </r>
    <r>
      <rPr>
        <u/>
        <sz val="10"/>
        <color indexed="8"/>
        <rFont val="Arial"/>
        <family val="2"/>
        <charset val="238"/>
      </rPr>
      <t>Preitl Stefan</t>
    </r>
    <r>
      <rPr>
        <sz val="10"/>
        <color indexed="8"/>
        <rFont val="Arial"/>
        <family val="2"/>
        <charset val="238"/>
      </rPr>
      <t>, Petriu Emil M, Tar Jozsef K, Fodor Janos</t>
    </r>
  </si>
  <si>
    <r>
      <t>Preitl Stefan</t>
    </r>
    <r>
      <rPr>
        <sz val="10"/>
        <color indexed="8"/>
        <rFont val="Arial"/>
        <family val="2"/>
        <charset val="238"/>
      </rPr>
      <t xml:space="preserve">, </t>
    </r>
    <r>
      <rPr>
        <u/>
        <sz val="10"/>
        <color indexed="8"/>
        <rFont val="Arial"/>
        <family val="2"/>
        <charset val="238"/>
      </rPr>
      <t>Precup Radu-Emil</t>
    </r>
    <r>
      <rPr>
        <sz val="10"/>
        <color indexed="8"/>
        <rFont val="Arial"/>
        <family val="2"/>
        <charset val="238"/>
      </rPr>
      <t>, Clep Petru Alexandru, Ursache Ion-Bogdan, Fodor Janos, Škrjanc Igor</t>
    </r>
  </si>
  <si>
    <t>Linear and Fuzzy Control Solutions for a Laboratory Anti-lock Braking System</t>
  </si>
  <si>
    <r>
      <t>M.-B. Rădac</t>
    </r>
    <r>
      <rPr>
        <sz val="10"/>
        <rFont val="Arial"/>
        <family val="2"/>
        <charset val="238"/>
      </rPr>
      <t xml:space="preserve">, </t>
    </r>
    <r>
      <rPr>
        <u/>
        <sz val="10"/>
        <rFont val="Arial"/>
        <family val="2"/>
        <charset val="238"/>
      </rPr>
      <t>R.-E. Precup</t>
    </r>
    <r>
      <rPr>
        <i/>
        <u/>
        <sz val="10"/>
        <rFont val="Arial"/>
        <family val="2"/>
        <charset val="238"/>
      </rPr>
      <t xml:space="preserve">, </t>
    </r>
    <r>
      <rPr>
        <u/>
        <sz val="10"/>
        <rFont val="Arial"/>
        <family val="2"/>
        <charset val="238"/>
      </rPr>
      <t>St. Preitl</t>
    </r>
    <r>
      <rPr>
        <sz val="10"/>
        <rFont val="Arial"/>
        <family val="2"/>
        <charset val="238"/>
      </rPr>
      <t>, J. K. Tar, E. M. Petriu</t>
    </r>
  </si>
  <si>
    <t>Low-Cost Fuzzy Logic Approach to Ship Course Control</t>
  </si>
  <si>
    <t>50th International Symposium ELMAR-2008, Zadar, Croaţia</t>
  </si>
  <si>
    <t>http://www.elmar-zadar.org/2008/</t>
  </si>
  <si>
    <t>International Federation of Automatic Control (IFAC)</t>
  </si>
  <si>
    <t>Membru al The IFAC Technical Committee on Computational Intelligence in Control</t>
  </si>
  <si>
    <t>http://tc.ifac-control.org/3/2</t>
  </si>
  <si>
    <t>2002-</t>
  </si>
  <si>
    <t>http://tc.ifac-control.org/2/1</t>
  </si>
  <si>
    <t>Membru al The IFAC Technical Committee on Control Design</t>
  </si>
  <si>
    <t>2007-</t>
  </si>
  <si>
    <t>Membru al The Subcommittee on Computational Intelligence as part of the Technical Committee on Control, Robotics and Mechatronics in the IEEE Industrial Electronics Society</t>
  </si>
  <si>
    <t>Institute of Electrical and Electronics Engineers (IEEE)</t>
  </si>
  <si>
    <t>http://dind.mogi.bme.hu/laboratory/Default.aspx</t>
  </si>
  <si>
    <t>The Task Force on Educational Aspects of Standards of Computational Intelligence as part of the Technical Committee on Standards in the IEEE Computational Intelligence Society</t>
  </si>
  <si>
    <t>2008-</t>
  </si>
  <si>
    <t>http://www.ieee-cis.org/</t>
  </si>
  <si>
    <t>The Virtual Reality Task Force of the Intelligent Systems Applications Technical Committee of the IEEE Computational Intelligence Society</t>
  </si>
  <si>
    <t>Octombrie</t>
  </si>
  <si>
    <t>IEEE Transactions on Industrial Electronics, vol. 55, no. 9, pp. 3461-3475, 2008</t>
  </si>
  <si>
    <t>Februarie</t>
  </si>
  <si>
    <r>
      <t>Precup, R.-E.</t>
    </r>
    <r>
      <rPr>
        <sz val="10"/>
        <color indexed="8"/>
        <rFont val="Arial"/>
        <family val="2"/>
        <charset val="238"/>
      </rPr>
      <t xml:space="preserve">, </t>
    </r>
    <r>
      <rPr>
        <u/>
        <sz val="10"/>
        <color indexed="8"/>
        <rFont val="Arial"/>
        <family val="2"/>
      </rPr>
      <t>Preitl, S.</t>
    </r>
    <r>
      <rPr>
        <sz val="10"/>
        <color indexed="8"/>
        <rFont val="Arial"/>
        <family val="2"/>
        <charset val="238"/>
      </rPr>
      <t xml:space="preserve">, Tar, J. K., Tomescu, M. L., Takács, M., Korondi, P. and Baranyi, P. </t>
    </r>
  </si>
  <si>
    <t>Z. Xi, G. Feng and T. Hesketh, "Piecewise integral sliding mode control for T-S fuzzy systems"</t>
  </si>
  <si>
    <t xml:space="preserve">1063-6706 </t>
  </si>
  <si>
    <t>A. Sánchez Boza, R. Haber Guerra and A. Gajate, "Artificial cognitive control system based on the shared circuits model of sociocognitive capacities. A first approach",</t>
  </si>
  <si>
    <t>IEEE Transactions on Fuzzy Systems, vol. 19, no. 1, pp. 69-74</t>
  </si>
  <si>
    <t>Engineering Applications of Artificial Intelligence, vol. 24, no. 2, pp. 209-219</t>
  </si>
  <si>
    <t>Martie</t>
  </si>
  <si>
    <t>0952-1976</t>
  </si>
  <si>
    <t>ICIC Express Letters, vol. 4, no. 5 B, pp. 1741-1746</t>
  </si>
  <si>
    <t>A. Sánchez Boza and R. Haber Guerra, "A first approach to artificial cognitive control system implementation based on the shared circuits model of sociocognitive capacities"</t>
  </si>
  <si>
    <t>1881-803X</t>
  </si>
  <si>
    <t>International Journal of Artificial Intelligence, vol. 5, no. A10, pp. 37-55</t>
  </si>
  <si>
    <t>Z. C. Johanyák, "Student evaluation based on fuzzy rule interpolation"</t>
  </si>
  <si>
    <t>Proceedings of 2010 IEEE International Conference on Systems Man, and Cybernetics SMC 2010, Istanbul (Turkey), pp. 2387-2393</t>
  </si>
  <si>
    <t>Z. C. Johanyák, "Fuzzy rule interpolation based on subsethood values"</t>
  </si>
  <si>
    <t xml:space="preserve">1062-922X </t>
  </si>
  <si>
    <t>Noiembrie</t>
  </si>
  <si>
    <t>Proceedings of 11th IEEE International Symposium on Computational Intelligence and Informatics CINTI 2010, Budapest (Hungary), pp. 151-156</t>
  </si>
  <si>
    <t>Z. C. Johanyák and A. M. Ádámné, "Yield strength prediction for thermoplastic composites based on a sparse fuzzy model"</t>
  </si>
  <si>
    <t xml:space="preserve">978-1-4244-9279-4 </t>
  </si>
  <si>
    <t>Computational Intelligence in Engineering, I. J. Rudas, J. Fodor and J. Kacprzyk (Eds.), Springer-Verlag, Studies in Computational Intelligence, vol. 313, pp. 219-228</t>
  </si>
  <si>
    <t>Z. C. Johanyák, "Survey on five fuzzy inference-based student evaluation methods"</t>
  </si>
  <si>
    <t>Iulie</t>
  </si>
  <si>
    <t>M. Wu, J. Yan, J.-H. She and W.-H. Cao, "Intelligent Decoupling Control of Gas Collection Process of Multiple Asymmetric Coke Ovens"</t>
  </si>
  <si>
    <t>IEEE Transactions on Industrial Electronics, vol. 56, no. 7, pp. 2782-2792, 2009</t>
  </si>
  <si>
    <t>K. Seki, M. Iwasaki, M. Kawafuku, H. Hirai and K. Kishida, "Practical controller design of hybrid experimental system for seismic tests"</t>
  </si>
  <si>
    <t>IEEE Transactions on Industrial Electronics, vol. 56, no. 3, pp. 628-634, 2009</t>
  </si>
  <si>
    <t>Z. C. Johanyák, "Survey on four fuzzy set theory based student evaluation methods"</t>
  </si>
  <si>
    <t>Proceedings of Kecskemét College, Faculty of Technology (GAMF), Kecskemét, vol. XXIII, pp. 121-130</t>
  </si>
  <si>
    <t>Decembrie</t>
  </si>
  <si>
    <t>1587-4400</t>
  </si>
  <si>
    <t>Z. C. Johanyák, "Fuzzy set theory based student evaluation"</t>
  </si>
  <si>
    <t>Proceedings of International Conference on Fuzzy Computation ICFC 2009, Madeira (Portugal), pp. 53-58</t>
  </si>
  <si>
    <t>978-989-674-014-6</t>
  </si>
  <si>
    <t>Z. C. Johanyák and A. M. Ádámné, "Fuzzy modeling of the relation between components of thermoplastic composites and their mechanical properties"</t>
  </si>
  <si>
    <t>Mai</t>
  </si>
  <si>
    <t>Proceedings of 5th International Symposium on Applied Computational Intelligence and Informatics SACI 2009, Timisoara (Romania), pp. 481-486</t>
  </si>
  <si>
    <t>A. Berecz, "Fuzzy rule interpolation based tool life modeling using RBE-SI and FRIPOC"</t>
  </si>
  <si>
    <t>Proceedings of 5th International Symposium on Applied Computational Intelligence and Informatics SACI 2009, Timisoara (Romania), pp. 11-16</t>
  </si>
  <si>
    <t>Z. C. Johanyák, "Survey on three fuzzy inference based student evaluation methods"</t>
  </si>
  <si>
    <t>2011 Martie-Aprilie</t>
  </si>
  <si>
    <r>
      <t xml:space="preserve"> V. Coroban-Schramel, I. Boldea, </t>
    </r>
    <r>
      <rPr>
        <u/>
        <sz val="10"/>
        <rFont val="Arial"/>
        <family val="2"/>
      </rPr>
      <t>G.-D. Andreescu</t>
    </r>
    <r>
      <rPr>
        <sz val="10"/>
        <rFont val="Arial"/>
        <family val="2"/>
      </rPr>
      <t>, F. Blaabjerg</t>
    </r>
  </si>
  <si>
    <t>Active-flux based motion sensorless control of biaxial excitation generator for automobiles (BEGA)</t>
  </si>
  <si>
    <t>IEEE Transactions on Industry Applications</t>
  </si>
  <si>
    <t>vol. 47, no. 2, pp. 812, 8pg.</t>
  </si>
  <si>
    <t>0093-9994</t>
  </si>
  <si>
    <t>http://ieeexplore.ieee.org/xpl/freeabs_all.jsp?arnumber=5316319</t>
  </si>
  <si>
    <r>
      <t xml:space="preserve">R. Ancuti, I. Boldea, </t>
    </r>
    <r>
      <rPr>
        <u/>
        <sz val="10"/>
        <rFont val="Arial"/>
        <family val="2"/>
      </rPr>
      <t>G.-D. Andreescu</t>
    </r>
  </si>
  <si>
    <t>Sensorless V/f control of high-speed surface permanent magnet synchronous motor drives with two novel stabilising loops for fast dynamics and robustness</t>
  </si>
  <si>
    <t>IET Electric Power Applications</t>
  </si>
  <si>
    <t>vol. 4, no. 3, pp.149, 9pg.</t>
  </si>
  <si>
    <t>1751-8660</t>
  </si>
  <si>
    <t>http://ieeexplore.ieee.org/xpl/freeabs_all.jsp?isnumber=5419621&amp;arnumber=5419624</t>
  </si>
  <si>
    <t>2010 Ianuarie-Februarie</t>
  </si>
  <si>
    <r>
      <t xml:space="preserve">I. Boldea, V. Coroban-Schramel, </t>
    </r>
    <r>
      <rPr>
        <u/>
        <sz val="10"/>
        <rFont val="Arial"/>
        <family val="2"/>
      </rPr>
      <t>G.-D. Andreescu</t>
    </r>
    <r>
      <rPr>
        <sz val="10"/>
        <rFont val="Arial"/>
        <family val="2"/>
      </rPr>
      <t>, F. Blaabjerg, S. Scridon</t>
    </r>
  </si>
  <si>
    <t>BEGA starter/alternator – vector control implementation and performance for wide speed range at unity power factor operation</t>
  </si>
  <si>
    <t>vol. 46, no. 1, pp.150, 9pg.</t>
  </si>
  <si>
    <t>http://ieeexplore.ieee.org/xpl/freeabs_all.jsp?arnumber=5339140</t>
  </si>
  <si>
    <r>
      <t xml:space="preserve">M.C. Paicu, I. Boldea, </t>
    </r>
    <r>
      <rPr>
        <u/>
        <sz val="10"/>
        <rFont val="Arial"/>
        <family val="2"/>
      </rPr>
      <t>G.-D. Andreescu</t>
    </r>
    <r>
      <rPr>
        <sz val="10"/>
        <rFont val="Arial"/>
        <family val="2"/>
      </rPr>
      <t>, F. Blaabjerg</t>
    </r>
  </si>
  <si>
    <t>Very low speed performance of active flux based sensorless control: IPMSM vector control versus direct torque and flux control</t>
  </si>
  <si>
    <t>vol. 3, no. 6, pp. 551, 11pg.</t>
  </si>
  <si>
    <t>http://ieexplore.ieee.org/xpl/freeabs_all.jsp?arnumber=5307519</t>
  </si>
  <si>
    <t>2009 Iunie</t>
  </si>
  <si>
    <r>
      <t xml:space="preserve">I. Boldea, M.C. Paicu, </t>
    </r>
    <r>
      <rPr>
        <u/>
        <sz val="10"/>
        <rFont val="Arial"/>
        <family val="2"/>
      </rPr>
      <t>G.-D. Andreescu</t>
    </r>
    <r>
      <rPr>
        <sz val="10"/>
        <rFont val="Arial"/>
        <family val="2"/>
      </rPr>
      <t>, F. Blaabjerg</t>
    </r>
  </si>
  <si>
    <t>“Active flux” DTFC-SVM sensorless control of IPMSM</t>
  </si>
  <si>
    <t>IEEE Transactions on Energy Conversion</t>
  </si>
  <si>
    <t>vol. 24, no. 2, pp. 314, 9pg.</t>
  </si>
  <si>
    <t>0885-8969</t>
  </si>
  <si>
    <t>http://ieexplore.ieee.org/xpl/freeabs_all.jsp?arnumber=4957565</t>
  </si>
  <si>
    <r>
      <t xml:space="preserve">I. Boldea, M.C. Paicu, </t>
    </r>
    <r>
      <rPr>
        <u/>
        <sz val="10"/>
        <rFont val="Arial"/>
        <family val="2"/>
      </rPr>
      <t>G.-D. Andreescu</t>
    </r>
  </si>
  <si>
    <t>Active flux concept for motion sensorless unified AC drives</t>
  </si>
  <si>
    <t>IEEE Transactions on Power Electronics</t>
  </si>
  <si>
    <t>vol. 23, no. 5, pp. 2612, 7pg.</t>
  </si>
  <si>
    <t>0885-8993</t>
  </si>
  <si>
    <t>http://ieexplore.ieee.org/xpl/freeabs_all.jsp?arnumber=4689434</t>
  </si>
  <si>
    <r>
      <rPr>
        <u/>
        <sz val="10"/>
        <rFont val="Arial"/>
        <family val="2"/>
      </rPr>
      <t>G.-D. Andreescu</t>
    </r>
    <r>
      <rPr>
        <sz val="10"/>
        <rFont val="Arial"/>
        <family val="2"/>
      </rPr>
      <t>, C.I. Pitic, F. Blaabjerg, I. Boldea</t>
    </r>
  </si>
  <si>
    <t>Combined flux observer with signal injection enhancement for wide speed-range sensorless direct torque control of IPMSM drives</t>
  </si>
  <si>
    <t>vol. 23, no. 2, pp. 393, 10pg.</t>
  </si>
  <si>
    <t>http://ieexplore.ieee.org/xpl/freeabs_all.jsp?arnumber=4456515</t>
  </si>
  <si>
    <r>
      <t xml:space="preserve">C. Lascu, </t>
    </r>
    <r>
      <rPr>
        <u/>
        <sz val="10"/>
        <rFont val="Arial"/>
        <family val="2"/>
      </rPr>
      <t>G.-D. Andreescu</t>
    </r>
  </si>
  <si>
    <t>Sliding-mode observer and improved integrator with dc-offset compensation for flux estimation in sensorless controlled induction motors</t>
  </si>
  <si>
    <t>vol. 53, no. 3, pp. 785, 10pg.</t>
  </si>
  <si>
    <t>http://ieexplore.ieee.org/xpl/freeabs_all.jsp?arnumber=1637819</t>
  </si>
  <si>
    <r>
      <t xml:space="preserve">I. Boldea, C.I. Pitic, C. Lascu, </t>
    </r>
    <r>
      <rPr>
        <u/>
        <sz val="10"/>
        <rFont val="Arial"/>
        <family val="2"/>
      </rPr>
      <t>G.-D. Andreescu</t>
    </r>
    <r>
      <rPr>
        <sz val="10"/>
        <rFont val="Arial"/>
        <family val="2"/>
      </rPr>
      <t>, L. Tutelea, F. Blaabjerg, P. Sandholdt</t>
    </r>
  </si>
  <si>
    <t>DTFC-SVM motion-sensorless control of PM-assisted reluctance synchronous machine as starter-alternator for hybrid electric vehicle</t>
  </si>
  <si>
    <t>vol. 21, no. 3, pp. 711, 9pg.</t>
  </si>
  <si>
    <t>http://ieexplore.ieee.org/xpl/freeabs_all.jsp?arnumber=1629011</t>
  </si>
  <si>
    <r>
      <t xml:space="preserve">A. Ghosal, </t>
    </r>
    <r>
      <rPr>
        <u/>
        <sz val="10"/>
        <rFont val="Arial"/>
        <family val="2"/>
      </rPr>
      <t>D. Iercan</t>
    </r>
    <r>
      <rPr>
        <sz val="10"/>
        <rFont val="Arial"/>
      </rPr>
      <t>, C.M. Kirsch, T.A. Henzinger, A.L. Sangiovanni-Vincentelli</t>
    </r>
  </si>
  <si>
    <t>Separate compilation of hierarchical real-time programs into linear-bounded Embedded Machine code</t>
  </si>
  <si>
    <t>Science of Computer Programming, Elsevier (in press)</t>
  </si>
  <si>
    <t>doi:10.1016/j.scico.2010.06.004, 17pg.</t>
  </si>
  <si>
    <t>0167-6423</t>
  </si>
  <si>
    <t>http://www.elsevier.com/wps/find/journaldescription.cws_home/505623/description#description</t>
  </si>
  <si>
    <r>
      <t xml:space="preserve">L. Iepure, I. Boldea, </t>
    </r>
    <r>
      <rPr>
        <u/>
        <sz val="10"/>
        <rFont val="Arial"/>
        <family val="2"/>
      </rPr>
      <t>G.-D. Andreescu</t>
    </r>
    <r>
      <rPr>
        <sz val="10"/>
        <rFont val="Arial"/>
        <family val="2"/>
      </rPr>
      <t>, F. Blaabjerg</t>
    </r>
  </si>
  <si>
    <t>Improved state observers for sensorless single phase BLDC-PM motor drives</t>
  </si>
  <si>
    <t>J. Gáti and Gy. Kártyás, "Virtual methods for enhanced efficiency of teaching and learning processes"</t>
  </si>
  <si>
    <t>Proceedings of 7th International Symposium on Applied Machine Intelligence and Informatics SAMI 2009, Herl'any (Slovakia), pp. 125-129</t>
  </si>
  <si>
    <t xml:space="preserve">978-1-4244-3801-3 </t>
  </si>
  <si>
    <t>J. Gáti and Gy. Kártyás, "Modeling supported course programs for engineers"</t>
  </si>
  <si>
    <t>Proceedings of 7th International Symposium on Intelligent Systems and Informatics SISY 2009, Subotica (Serbia), pp. 273-277</t>
  </si>
  <si>
    <t xml:space="preserve">978-1-4244-5348-1 </t>
  </si>
  <si>
    <t>J. Gáti and Gy. Kártyás, "New trend in teaching and learning environments for distance higher education"</t>
  </si>
  <si>
    <t>Proceedings of 5th International Symposium on Applied Computational Intelligence and Informatics SACI 2009, Timisoara (Romania), pp. 459-463</t>
  </si>
  <si>
    <t xml:space="preserve">978-1-4244-4477-9 </t>
  </si>
  <si>
    <t>J. Gáti and Gy. Kártyás, "Course description and handling procedures to fulfill practical demands of field higher education"</t>
  </si>
  <si>
    <t>Proceedings of 6th International Symposium on Applied Machine Intelligence and Informatics SAMI 2008, Herl'any (Slovakia), pp. 313-316</t>
  </si>
  <si>
    <t xml:space="preserve">978-1-4244-2105-3 </t>
  </si>
  <si>
    <t>J. Gáti and Gy. Kártyás, "On the practical approach to functions and structure of virtual university programs"</t>
  </si>
  <si>
    <t>Proceedings of 6th International Symposium on Intelligent Systems and Informatics SISY 2008, Subotica (Serbia), CD-ROM, paper index 4664940, 6 pp.</t>
  </si>
  <si>
    <t xml:space="preserve">978-1-4244-2406-1 </t>
  </si>
  <si>
    <t>C. Bajracharya, M. Molinas, J. A. Suul and T. M. Undeland, "Understanding of tuning techniques of converter controllers for VSC-HVDC"</t>
  </si>
  <si>
    <t>Proceedings of Nordic Workshop on Power and Industrial Electronics NORPIE/2008, Espoo (Finland), paper index urn011658, 8 pp.</t>
  </si>
  <si>
    <t>Iunie</t>
  </si>
  <si>
    <t>Kr. Szabat and T. Orlowska-Kowalska, "Vibration Suppression in a Two-Mass Drive System Using PI Speed Controller and Additional Feedbacks - Comparative Study"</t>
  </si>
  <si>
    <t>IEEE Transactions on Industrial Electronics, vol. 54, no. 2, pp. 1193-1206</t>
  </si>
  <si>
    <t xml:space="preserve">0278-0046 </t>
  </si>
  <si>
    <t>D. Benoudjit, N. Nait-Said and M. S. Nait-Said, "Robust speed control of a propulsion system based on symmetrical method"</t>
  </si>
  <si>
    <t>Revue Roumaine des Sciences Techniques-Serie Electrotechnique et Energetique, vol. 52, no. 4, pp. 475-487</t>
  </si>
  <si>
    <t>0035-4066</t>
  </si>
  <si>
    <t>Zs. Preitl, P. Bauer and J. Bokor, "A simple control solution for traction motor used in hybrid vehicles"</t>
  </si>
  <si>
    <t>Proceedings of 4th International Symposium on Applied Computational Intelligence and Informatics SACI 2007, Timisoara (Romania), pp. 157-162</t>
  </si>
  <si>
    <t xml:space="preserve">1-4244-1234-X </t>
  </si>
  <si>
    <t>Information Sciences, vol. 180, no. 23, pp. 4641-4660</t>
  </si>
  <si>
    <t>T.-H. S. Li and Y.-C. Huang, "MIMO adaptive fuzzy terminal sliding-mode controller for robotic manipulators"</t>
  </si>
  <si>
    <t>Information Sciences, vol. 180, no. 20, pp. 3980-3991</t>
  </si>
  <si>
    <t>R. R. Sumar, A. A. R. Coelho and L. D. Coelho, "Computational intelligence approach to PID controller design using the universal model"</t>
  </si>
  <si>
    <r>
      <t>Precup, R.-E.</t>
    </r>
    <r>
      <rPr>
        <sz val="10"/>
        <color indexed="8"/>
        <rFont val="Arial"/>
        <family val="2"/>
      </rPr>
      <t xml:space="preserve"> and </t>
    </r>
    <r>
      <rPr>
        <u/>
        <sz val="10"/>
        <color indexed="8"/>
        <rFont val="Arial"/>
        <family val="2"/>
      </rPr>
      <t>Preitl, St.</t>
    </r>
  </si>
  <si>
    <t>J.-S. Chiou and M.-T. Liu, "Numerical simulation for fuzzy-PID controllers and helping EP reproduction with PSO hybrid algorithm"</t>
  </si>
  <si>
    <t>Simulation Modelling Practice and Theory, vol. 17, no. 10, pp. 1555-1565</t>
  </si>
  <si>
    <t>C.-Y. Chen, T.-H. S. Li and Y.-C. Yeh, "EP-based kinematic control and adaptive fuzzy sliding-mode dynamic control for wheeled mobile robots"</t>
  </si>
  <si>
    <t>Information Sciences, vol. 179, no. 1-2, pp. 180-195</t>
  </si>
  <si>
    <t>P. Baranyi, P. Korondi and K. Tanaka, "Parallel Distributed Compensation Based Stabilization of A 3-DOF RC Helicopter: A Tensor Product Transformation Based Approach"</t>
  </si>
  <si>
    <t>Journal of Advanced Computational Intelligence and Intelligent Informatics, vol. 13, no. 1, pp. 25-34</t>
  </si>
  <si>
    <t>1343-0130</t>
  </si>
  <si>
    <t>P.-P. Yun, H.-J. Hong, J.-L. Lei and C.-S. Zhao, "Design and realization of fuzzy PI algorithm for stability control of photoelectric stabilized platform"</t>
  </si>
  <si>
    <t>Guangdian Gongcheng/Opto-Electronic Engineering, vol. 36, no. 3, pp. 46-51</t>
  </si>
  <si>
    <t>1003-501X</t>
  </si>
  <si>
    <t>L. Yang, "A stable self-learning PID control based on the artificial immune algorithm"</t>
  </si>
  <si>
    <t>Proceedings of 2009 IEEE International Conference on Automation and Logistics IEEE ICAL 2009, Shenyang (China), pp. 1237-1242</t>
  </si>
  <si>
    <t>August</t>
  </si>
  <si>
    <t xml:space="preserve">978-1-4244-4794-7 </t>
  </si>
  <si>
    <t>X. Li, Y.-J. Song and S.-B. Han, "Frequency control in micro-grid power system combined with electrolyzer system and fuzzy PI controller"</t>
  </si>
  <si>
    <t>Journal of Power Sources, vol. 180, no. 1, pp. 468-475, 2008</t>
  </si>
  <si>
    <t>0378-7753</t>
  </si>
  <si>
    <t>Y.-T. Juang, Y.-T. Chang and C.-P. Huang, "Design of fuzzy PID controllers using modified triangular membership functions"</t>
  </si>
  <si>
    <t>Information Sciences, vol. 178, no. 5, pp. 1325-1333</t>
  </si>
  <si>
    <t>Y. Manai, J. Haggege and M. Benrejeb, "PI-Fuzzy Controller Conception with Design Pattern Based Approach"</t>
  </si>
  <si>
    <t>Proceedings of 14th IEEE International Conference on Electronics, Circuits and Systems ICECS 2007, Marrakech (Morocco), pp. 483-489</t>
  </si>
  <si>
    <t>978-1-4244-1377-5</t>
  </si>
  <si>
    <t>Stability Analysis and Development of a Class of Fuzzy Control Systems</t>
  </si>
  <si>
    <t>Information Sciences, vol. 180, no. 14, pp. 2777-2792</t>
  </si>
  <si>
    <t>R. E. Haber, R. M. del Toro and A. Gajate, "Optimal fuzzy control system using the cross-entropy method. A case study of a drilling process"</t>
  </si>
  <si>
    <t>International Journal of Control, Automation, and Systems, vol. 8, no. 3, pp. 695-701</t>
  </si>
  <si>
    <t>K.-W. Lee and H. Choi, "Analysis of FLC with changing fuzzy variables in frequency domain"</t>
  </si>
  <si>
    <t>2005-4092</t>
  </si>
  <si>
    <t>Proceedings of 2010 International Conference on Intelligent Computation Technology and Automation ICICTA 2010, Changsha (China), vol. 1, pp. 619-622</t>
  </si>
  <si>
    <t>G. Liu, J.-H. Han, Y.-B. Wu and M.-J. Liu, "An optimal control problem of adaptive fuzzy controllers for fuzzy control systems"</t>
  </si>
  <si>
    <t>978-1-4244-7279-6</t>
  </si>
  <si>
    <t>Proceedings of 7th International Conference on Fuzzy Systems and Knowledge Discovery FSKD 2010, Yantai (China), vol. 2, pp. 701-705</t>
  </si>
  <si>
    <t>D.-K. Shen, X.-Q. Ling, J. Liu and H. Wang, "Modelling and simulation of a fuzzy PID controller for active suspension system"</t>
  </si>
  <si>
    <t>978-1-4244-5931-5</t>
  </si>
  <si>
    <r>
      <t>Precup, R.-E.</t>
    </r>
    <r>
      <rPr>
        <sz val="10"/>
        <color indexed="8"/>
        <rFont val="Arial"/>
        <family val="2"/>
      </rPr>
      <t xml:space="preserve">, Doboli, S. and </t>
    </r>
    <r>
      <rPr>
        <u/>
        <sz val="10"/>
        <color indexed="8"/>
        <rFont val="Arial"/>
        <family val="2"/>
      </rPr>
      <t>Preitl, St.</t>
    </r>
  </si>
  <si>
    <t>K.-W. Lee and H. Choi, "Analysis of the effect of linguistic variables of consequence membership function"</t>
  </si>
  <si>
    <t>Proceedings of 2010 International Conference on Control, Automation and Systems ICCAS 2010, Gyeonggi-do (Korea), pp. 827-830</t>
  </si>
  <si>
    <t xml:space="preserve">978-1-4244-7453-0 </t>
  </si>
  <si>
    <t>S. Blažič, I. Škrjanc, S. Gerkšič, G. Dolanc, S. Strmčnik, M. B. Hadjiski and A. Stathaki, "Online fuzzy identification for an intelligent controller based on a simple platform"</t>
  </si>
  <si>
    <t>Engineering Applications of Artificial Intelligence, vol. 22, no. 4-5, pp. 628-638, 2009</t>
  </si>
  <si>
    <t>B. Chen, B. Ma, H. Li and L. Yang, "Improved fuzzy control of high speed tracked vehicle hydrostatic transmission"</t>
  </si>
  <si>
    <t>Nongye Jixie Xuebao/Transactions of the Chinese Society of Agricultural Machinery, vol. 40, no. 11, pp. 18-21</t>
  </si>
  <si>
    <t>1000-1298</t>
  </si>
  <si>
    <t>K. Guesmi, A. Hamzaoui and J. Zaytoon, "Fuzzy controller synthesis for a DC-DC converter"</t>
  </si>
  <si>
    <t>Proceedings of Joint 48th IEEE Conference on Decision and Control and 28th Chinese Control Conference CDC/CCC 2009, Shanghai (China), pp. 3106-3111</t>
  </si>
  <si>
    <t xml:space="preserve">978-1-4244-3871-6 </t>
  </si>
  <si>
    <t>K. Guesmi, N. Essounbouli and A. Hamzaoui, "Systematic design approach of fuzzy PID stabilizer for DC-DC converters"</t>
  </si>
  <si>
    <t>Energy Conversion and Management, vol. 49, no. 10, pp. 2880-288</t>
  </si>
  <si>
    <t>0196-8904</t>
  </si>
  <si>
    <t>R. K. Barai and K. Nonami, "Optimal two-degree-of-freedom fuzzy control for locomotion control of a hydraulically actuated hexapod robot"</t>
  </si>
  <si>
    <t>Information Sciences, vol. 177, no. 8, pp. 1892-1915</t>
  </si>
  <si>
    <t xml:space="preserve">0-7803-9488-7 </t>
  </si>
  <si>
    <t>P. B. Moratori, A. J. Oliveira de Cruz and C. Lima, "Comparing robustness and performance of hybrid and non-hybrid controllers aimed to guide a simulated robot"</t>
  </si>
  <si>
    <t>Proceedings of 2006 IEEE International Conference on Fuzzy Systems, Vancouver, BC (Canada), pp. 1126-1132</t>
  </si>
  <si>
    <t>IEEE/ASME Transactions on Mechatronics, vol. 13, no. 1, pp. 22-35, 2008</t>
  </si>
  <si>
    <t>IEEE/ASME Transactions on Mechatronics, vol. 15, no. 1, pp. 136-148</t>
  </si>
  <si>
    <t>H. K. Ahn and H. P. H. Anh, "Inverse double NARX fuzzy modeling for system identification"</t>
  </si>
  <si>
    <r>
      <t>Precup, R.-E.</t>
    </r>
    <r>
      <rPr>
        <sz val="10"/>
        <color indexed="8"/>
        <rFont val="Arial"/>
        <family val="2"/>
      </rPr>
      <t xml:space="preserve">, </t>
    </r>
    <r>
      <rPr>
        <u/>
        <sz val="10"/>
        <color indexed="8"/>
        <rFont val="Arial"/>
        <family val="2"/>
      </rPr>
      <t>Preitl, S.</t>
    </r>
    <r>
      <rPr>
        <sz val="10"/>
        <color indexed="8"/>
        <rFont val="Arial"/>
        <family val="2"/>
      </rPr>
      <t>, Rudas, I. J., Tomescu, M. L. and Tar, J. K.</t>
    </r>
  </si>
  <si>
    <t>A. Sadighi and W.-J. Kim, "Adaptive-neuro-fuzzy-based sensorless control of a smart-material actuator"</t>
  </si>
  <si>
    <t xml:space="preserve">1083-4435 </t>
  </si>
  <si>
    <t>IEEE/ASME Transactions on Mechatronics, vol. 16, no. 2, pp. 371-379, 2011, SCI impact factor = 2.331</t>
  </si>
  <si>
    <t>Proceedings of 2010 IEEE International Conference on Industrial Technology IEEE-ICIT 2010, Vina del Mar - Valparaiso (Chile), pp. 541-546</t>
  </si>
  <si>
    <t>G. Ramirez and M. A. Valenzuela, "Minimum-time positioning and saturation avoidance via optimal trajectory algorithm for high performance industrial servodrives"</t>
  </si>
  <si>
    <t>978-1-4244-5695-6</t>
  </si>
  <si>
    <t>Proceedings of 2010 IEEE Conference on Cybernetics and Intelligent Systems CIS 2010, Singapore, pp. 108-113</t>
  </si>
  <si>
    <t>H. P. H. Anh, "Particle swarm optimization identification of IPMC actuator using fuzzy NARX model"</t>
  </si>
  <si>
    <t>978-1-4244-6499-9</t>
  </si>
  <si>
    <t>Proceedings of 2nd IEEE International Conference on Advanced Computer Control ICACC 2010, Shenyang (China), vol. 1, pp. 83-87</t>
  </si>
  <si>
    <t>Y. Zhou and C. Pan, "A control method for the naval artillery servo system based on the grading fuzzy sliding mode control with the interference observer"</t>
  </si>
  <si>
    <t>978-1-4244-5845-5</t>
  </si>
  <si>
    <t>IEEE Transactions on Industrial Electronics, vol. 54, no. 3, pp. 1298-1310, 2007</t>
  </si>
  <si>
    <t>IEEE Transactions on Fuzzy Systems, vol. 18, no. 4, pp. 700-711</t>
  </si>
  <si>
    <t>J. Zhang, P. Shi and Y. Xia, "Robust adaptive sliding-mode control for fuzzy systems with mismatched uncertainties"</t>
  </si>
  <si>
    <t>Asian Journal of Control, vol. 12, no. 5, pp. 575-585</t>
  </si>
  <si>
    <t>Z. Petres, P. Baranyi and H. Hashimoto, "Approximation and complexity trade-off by TP model transformation in controller design: A case study of the TORA system"</t>
  </si>
  <si>
    <t>Remote Laboratory activities, a Required Change in Modern Education</t>
  </si>
  <si>
    <t>Management of Eucational Canges in „Politehnica” University of Timisoara according to Bologna Process</t>
  </si>
  <si>
    <t>978-960-89832-8-1</t>
  </si>
  <si>
    <t>2008 Dec. 3-12</t>
  </si>
  <si>
    <t xml:space="preserve">The Mobile Message Receiver System </t>
  </si>
  <si>
    <t>978-1-4020-8734-9</t>
  </si>
  <si>
    <t>2008 Sep. 1-3</t>
  </si>
  <si>
    <t xml:space="preserve">Mobile Robot Navigation with Obstacle Avoidance Capability </t>
  </si>
  <si>
    <t>978-1-4244-1741-4</t>
  </si>
  <si>
    <t>2008 May 25-27</t>
  </si>
  <si>
    <t xml:space="preserve">Indoor Navigation of a Wheeled Mobile Robot  </t>
  </si>
  <si>
    <t>Conference on Human System Interactions
Cracow, POLAND, MAY 25-27, 2008</t>
  </si>
  <si>
    <t>2010 Iul</t>
  </si>
  <si>
    <t>Computer numerical control training center -results and oportunitie</t>
  </si>
  <si>
    <t>ISBN:978-973-662-566-4</t>
  </si>
  <si>
    <t>Proc. 6th International Conference on Management of Technological Changes MTC 2009, vol.1, Alexandroupolis, Greece</t>
  </si>
  <si>
    <t>Proc. 6th International Conference on Management of Technological Changes MTC 2009, vol.2, Alexandroupolis, Greece</t>
  </si>
  <si>
    <t>pp. 185, 4pg.</t>
  </si>
  <si>
    <t>pp.721, 4pg.</t>
  </si>
  <si>
    <t>pp.335, 4pg.</t>
  </si>
  <si>
    <t>pp.350, 4pg.</t>
  </si>
  <si>
    <t xml:space="preserve">pp. 1225, 8 pg. </t>
  </si>
  <si>
    <t>pp. 1015, 6 pg.</t>
  </si>
  <si>
    <t>pp. 381, 4 pg.</t>
  </si>
  <si>
    <r>
      <t>Silea Ioan</t>
    </r>
    <r>
      <rPr>
        <sz val="10"/>
        <rFont val="Arial"/>
        <family val="2"/>
      </rPr>
      <t>, D. Petrica</t>
    </r>
  </si>
  <si>
    <r>
      <t>Silea Ioan</t>
    </r>
    <r>
      <rPr>
        <sz val="10"/>
        <rFont val="Arial"/>
        <family val="2"/>
      </rPr>
      <t>, S. Nanu</t>
    </r>
  </si>
  <si>
    <r>
      <t>N. Robu</t>
    </r>
    <r>
      <rPr>
        <sz val="10"/>
        <rFont val="Arial"/>
        <family val="2"/>
      </rPr>
      <t xml:space="preserve">, T.L. Dragomir, </t>
    </r>
    <r>
      <rPr>
        <u/>
        <sz val="10"/>
        <rFont val="Arial"/>
        <family val="2"/>
      </rPr>
      <t>Silea Ioan</t>
    </r>
    <r>
      <rPr>
        <sz val="10"/>
        <rFont val="Arial"/>
        <family val="2"/>
      </rPr>
      <t>, Nanu S.</t>
    </r>
  </si>
  <si>
    <r>
      <t xml:space="preserve">M. Popa, </t>
    </r>
    <r>
      <rPr>
        <u/>
        <sz val="10"/>
        <rFont val="Arial"/>
        <family val="2"/>
      </rPr>
      <t>Silea Ioan</t>
    </r>
    <r>
      <rPr>
        <sz val="10"/>
        <rFont val="Arial"/>
        <family val="2"/>
      </rPr>
      <t>, C. Moica, H. Ciocarlie</t>
    </r>
  </si>
  <si>
    <r>
      <t xml:space="preserve">A.S. Popa, M. Popa, </t>
    </r>
    <r>
      <rPr>
        <u/>
        <sz val="10"/>
        <rFont val="Arial"/>
        <family val="2"/>
      </rPr>
      <t>Silea Ioan</t>
    </r>
  </si>
  <si>
    <r>
      <t xml:space="preserve">A.S. Popa, M. Popa, </t>
    </r>
    <r>
      <rPr>
        <u/>
        <sz val="10"/>
        <rFont val="Arial"/>
        <family val="2"/>
      </rPr>
      <t>Silea Ioan</t>
    </r>
    <r>
      <rPr>
        <sz val="10"/>
        <rFont val="Arial"/>
        <family val="2"/>
      </rPr>
      <t>, A. Varlan</t>
    </r>
  </si>
  <si>
    <r>
      <t xml:space="preserve">But A., </t>
    </r>
    <r>
      <rPr>
        <u/>
        <sz val="10"/>
        <color indexed="8"/>
        <rFont val="Arial"/>
        <family val="2"/>
      </rPr>
      <t>Silea Ioan</t>
    </r>
    <r>
      <rPr>
        <sz val="10"/>
        <color indexed="8"/>
        <rFont val="Arial"/>
        <family val="2"/>
      </rPr>
      <t>, Eniko But</t>
    </r>
  </si>
  <si>
    <t>http://www.cetex.ro/qmhe2010/</t>
  </si>
  <si>
    <t xml:space="preserve">13th International Power Electronics and Motion Control Conference, Poznan, POLAND, SEP 01-03, 2008 </t>
  </si>
  <si>
    <t>QMHE-2010 -Proceedings of the 6th International Seminar on the Quality Management in Higher Education, Tulcea, 2010</t>
  </si>
  <si>
    <t>http://www.epe-pemc2008.put.poznan.pl/home_news.php</t>
  </si>
  <si>
    <t>International Conference on Systems, Computing Science and Software Engineering ELECTR NETWORK, Bridgeport, USA</t>
  </si>
  <si>
    <t>http://cisse2007.org/scss.aspx</t>
  </si>
  <si>
    <t>http://www.cetex.ro/mtc2009/</t>
  </si>
  <si>
    <r>
      <rPr>
        <sz val="10"/>
        <rFont val="Arial"/>
        <family val="2"/>
      </rPr>
      <t xml:space="preserve">V. Coroban, I. Boldea, </t>
    </r>
    <r>
      <rPr>
        <u/>
        <sz val="10"/>
        <rFont val="Arial"/>
        <family val="2"/>
      </rPr>
      <t>G.-D. Andreescu</t>
    </r>
  </si>
  <si>
    <t>Active-flux based observer for motion sensorless control of biaxial excitation generator/motor for automobiles (BEGA)</t>
  </si>
  <si>
    <t>Journal of Electrical Engineering (JEE), “Politehnica” Publishing House, Timişoara</t>
  </si>
  <si>
    <t>vol. 9, no. 4, paper 9.4.1, pp. 1, 6pg.</t>
  </si>
  <si>
    <t>1582-4594</t>
  </si>
  <si>
    <t>www.jee.ro</t>
  </si>
  <si>
    <t>http://www.theiet.org/publishing/inspec/</t>
  </si>
  <si>
    <r>
      <rPr>
        <sz val="10"/>
        <rFont val="Arial"/>
        <family val="2"/>
      </rPr>
      <t xml:space="preserve">M.C. Paicu, L. Tutelea, </t>
    </r>
    <r>
      <rPr>
        <u/>
        <sz val="10"/>
        <rFont val="Arial"/>
        <family val="2"/>
      </rPr>
      <t>G.-D. Andreescu</t>
    </r>
    <r>
      <rPr>
        <sz val="10"/>
        <rFont val="Arial"/>
        <family val="2"/>
      </rPr>
      <t>, I. Boldea</t>
    </r>
  </si>
  <si>
    <t>“Active flux” sensorless vector control of IPMSM for wide speed range</t>
  </si>
  <si>
    <t xml:space="preserve"> vol. 8, no. 4, paper 8.4.16, pp. 98, 8pg.</t>
  </si>
  <si>
    <r>
      <t xml:space="preserve">R. Ancuţi, </t>
    </r>
    <r>
      <rPr>
        <u/>
        <sz val="10"/>
        <rFont val="Arial"/>
        <family val="2"/>
      </rPr>
      <t>G.-D. Andreescu</t>
    </r>
    <r>
      <rPr>
        <sz val="10"/>
        <rFont val="Arial"/>
        <family val="2"/>
      </rPr>
      <t>, I. Boldea, D. Iles-Klumpner</t>
    </r>
  </si>
  <si>
    <t>Four rotor position and speed simplified estimators for vector control of high-speed SPMSM, with test comparisons</t>
  </si>
  <si>
    <t>vol. 7, no. 4, paper 7.4.8, pp. 50, 8pg.</t>
  </si>
  <si>
    <r>
      <t>20</t>
    </r>
    <r>
      <rPr>
        <sz val="10"/>
        <rFont val="Arial"/>
      </rPr>
      <t>06</t>
    </r>
    <r>
      <rPr>
        <sz val="10"/>
        <rFont val="Arial"/>
      </rPr>
      <t xml:space="preserve"> </t>
    </r>
    <r>
      <rPr>
        <sz val="10"/>
        <rFont val="Arial"/>
      </rPr>
      <t>Iunie</t>
    </r>
  </si>
  <si>
    <t>Dragan Florin</t>
  </si>
  <si>
    <t>Controlling Chaos in DC/DC Converters using Ott-Grebogi-Yorke and Pyragas Methods</t>
  </si>
  <si>
    <t>1109-2734</t>
  </si>
  <si>
    <t>http://www.worldses.org/journals/circuits/index.html</t>
  </si>
  <si>
    <t>2009 Ianuarie</t>
  </si>
  <si>
    <t>Low-latency time-portable real-time programming with Exotasks</t>
  </si>
  <si>
    <t>1539-9087</t>
  </si>
  <si>
    <t>vol. 5, no. 6, pp. 849, 6 pg.</t>
  </si>
  <si>
    <t>WSEAS Transactions on Circuits and Systems</t>
  </si>
  <si>
    <t>WSEAS Transaction on Systems</t>
  </si>
  <si>
    <t>WSEAS Transactions on Systems and Control</t>
  </si>
  <si>
    <t>vol. 8, no. 2, pp. 122, 48</t>
  </si>
  <si>
    <t>ACM Transactions on Embedded Computing Systems (TECS)</t>
  </si>
  <si>
    <t>http://portal.acm.org/citation.cfm?id=1362949</t>
  </si>
  <si>
    <t>http://acmtecs.acm.org/</t>
  </si>
  <si>
    <r>
      <rPr>
        <sz val="10"/>
        <rFont val="Arial"/>
      </rPr>
      <t>J. Auerbach, D.F. Bacon,</t>
    </r>
    <r>
      <rPr>
        <sz val="10"/>
        <rFont val="Arial"/>
        <family val="2"/>
      </rPr>
      <t xml:space="preserve"> </t>
    </r>
    <r>
      <rPr>
        <u/>
        <sz val="10"/>
        <rFont val="Arial"/>
        <family val="2"/>
      </rPr>
      <t>D. Iercan</t>
    </r>
    <r>
      <rPr>
        <sz val="10"/>
        <rFont val="Arial"/>
      </rPr>
      <t xml:space="preserve">, C.M. Kirsch, V.T.Rajan, H.
Röck, </t>
    </r>
    <r>
      <rPr>
        <sz val="10"/>
        <rFont val="Arial"/>
        <family val="2"/>
      </rPr>
      <t>R. Trummer</t>
    </r>
    <r>
      <rPr>
        <u/>
        <sz val="10"/>
        <rFont val="Arial"/>
        <family val="2"/>
      </rPr>
      <t xml:space="preserve">
</t>
    </r>
  </si>
  <si>
    <t>http://portal.acm.org/citation.cfm?id=1457262</t>
  </si>
  <si>
    <r>
      <t>Filip Ioan,   Szeidert Iosif,</t>
    </r>
    <r>
      <rPr>
        <sz val="10"/>
        <rFont val="Arial"/>
        <family val="2"/>
      </rPr>
      <t xml:space="preserve">   Prostean G.,   </t>
    </r>
    <r>
      <rPr>
        <u/>
        <sz val="10"/>
        <rFont val="Arial"/>
        <family val="2"/>
        <charset val="238"/>
      </rPr>
      <t>Vasar Cristian</t>
    </r>
  </si>
  <si>
    <r>
      <t xml:space="preserve">Tirian G. O.,   </t>
    </r>
    <r>
      <rPr>
        <u/>
        <sz val="10"/>
        <rFont val="Arial"/>
        <family val="2"/>
        <charset val="238"/>
      </rPr>
      <t>Prostean O.,   Filip I,</t>
    </r>
    <r>
      <rPr>
        <sz val="10"/>
        <rFont val="Arial"/>
        <family val="2"/>
      </rPr>
      <t xml:space="preserve">   Pinca-Bretotean C. </t>
    </r>
  </si>
  <si>
    <t>I.Filip, C.Vasar</t>
  </si>
  <si>
    <r>
      <t xml:space="preserve">Koch-Ciobotaru Cosmin,  Boraci Radu,  </t>
    </r>
    <r>
      <rPr>
        <u/>
        <sz val="10"/>
        <rFont val="Arial"/>
        <family val="2"/>
        <charset val="238"/>
      </rPr>
      <t>Filip Ioan,   Vasar Cristian</t>
    </r>
    <r>
      <rPr>
        <sz val="10"/>
        <rFont val="Arial"/>
        <family val="2"/>
      </rPr>
      <t xml:space="preserve">   </t>
    </r>
  </si>
  <si>
    <r>
      <t xml:space="preserve"> A.N. Stirban, I. Boldea, </t>
    </r>
    <r>
      <rPr>
        <u/>
        <sz val="10"/>
        <rFont val="Arial"/>
        <family val="2"/>
      </rPr>
      <t>G.-D. Andreescu</t>
    </r>
    <r>
      <rPr>
        <sz val="10"/>
        <rFont val="Arial"/>
        <family val="2"/>
      </rPr>
      <t>, D. Iles, F. Blaabjerg</t>
    </r>
  </si>
  <si>
    <t>FEM assisted position and speed observer for BLDC PM motor drive sensorless control, with experiments</t>
  </si>
  <si>
    <t xml:space="preserve"> Proc. 14th International Power Electronics and Motion Control Conf. (EPE-PEMC 2010), Ohrid, Rep. Macedonia</t>
  </si>
  <si>
    <t>pp. T4-34, 7pg.</t>
  </si>
  <si>
    <t>http://www.epe-pemc2010.com/</t>
  </si>
  <si>
    <t>http://ieeexplore.ieee.org/xpl/mostRecentIssue.jsp?punumber=5598249</t>
  </si>
  <si>
    <r>
      <t xml:space="preserve">L. Iepure, </t>
    </r>
    <r>
      <rPr>
        <u/>
        <sz val="10"/>
        <rFont val="Arial"/>
        <family val="2"/>
      </rPr>
      <t>G.-D. Andreescu</t>
    </r>
    <r>
      <rPr>
        <sz val="10"/>
        <rFont val="Arial"/>
        <family val="2"/>
      </rPr>
      <t>, D. Iles, F. Blaabjerg, I. Boldea</t>
    </r>
  </si>
  <si>
    <t>Novel position and speed estimator for PM single phase brushless D.C. motor drives: Validation with experiments</t>
  </si>
  <si>
    <t>Proc. IEEE International Symposium on Industrial Electronics (ISIE 2010), Bari, Italy</t>
  </si>
  <si>
    <t>pp. 1389, 6pg.</t>
  </si>
  <si>
    <t>978-1-4244-6390-9</t>
  </si>
  <si>
    <r>
      <rPr>
        <u/>
        <sz val="10"/>
        <rFont val="Arial"/>
        <family val="2"/>
      </rPr>
      <t>G.-D. Andreescu</t>
    </r>
    <r>
      <rPr>
        <sz val="10"/>
        <rFont val="Arial"/>
        <family val="2"/>
      </rPr>
      <t>, C. Schlezinger</t>
    </r>
  </si>
  <si>
    <t>Enhancement sensorless control system for PMSM drives using square-wave signal injection</t>
  </si>
  <si>
    <t>Proc. International Symposium on Power Electronics, Electrical Drives, Automation and Motion (SPEEDAM 2010), Pisa, Italy</t>
  </si>
  <si>
    <t>pp. 1508, 4pg.</t>
  </si>
  <si>
    <t>978-1-4244-4986-6</t>
  </si>
  <si>
    <t>http://webuser.unicas.it/speedam/default.htm</t>
  </si>
  <si>
    <t>http://ieeexplore.ieee.org/xpl/mostRecentIssue.jsp?punumber=5530000</t>
  </si>
  <si>
    <r>
      <t xml:space="preserve">A. Stirban, I. Boldea, </t>
    </r>
    <r>
      <rPr>
        <u/>
        <sz val="10"/>
        <rFont val="Arial"/>
        <family val="2"/>
      </rPr>
      <t>G.-D. Andreescu</t>
    </r>
    <r>
      <rPr>
        <sz val="10"/>
        <rFont val="Arial"/>
        <family val="2"/>
      </rPr>
      <t>, D. Iles, F. Blaabjerg</t>
    </r>
  </si>
  <si>
    <t>Motion sensorless control of BLDC PM motor with offline FEM info assisted state observer</t>
  </si>
  <si>
    <t>Proc. 12th Int. Conf. on Optimization of Electrical and Electronic Equipment (OPTIM 2010), Braşov, Romania</t>
  </si>
  <si>
    <t>pp. 321, 8pg.</t>
  </si>
  <si>
    <t>978-1-4244-7019-8; 1842-0133</t>
  </si>
  <si>
    <t>http://www.info-optim.ro/index.php</t>
  </si>
  <si>
    <t>http://ieeexplore.ieee.org/xpl/mostRecentIssue.jsp?punumber=5507484</t>
  </si>
  <si>
    <r>
      <t xml:space="preserve">L.I. Iepure, I. Boldea, </t>
    </r>
    <r>
      <rPr>
        <u/>
        <sz val="10"/>
        <rFont val="Arial"/>
        <family val="2"/>
      </rPr>
      <t>G.-D. Andreescu</t>
    </r>
    <r>
      <rPr>
        <sz val="10"/>
        <rFont val="Arial"/>
        <family val="2"/>
      </rPr>
      <t>, D. Iles, F. Blaabjerg</t>
    </r>
  </si>
  <si>
    <t>Novel motion sensorless control of single phase brushless DC-PM motor drive, with experiments</t>
  </si>
  <si>
    <t>pp. 329, 8pg.</t>
  </si>
  <si>
    <r>
      <t xml:space="preserve">I. Boldea, A. Moldovan, V. Coroban Schramel, </t>
    </r>
    <r>
      <rPr>
        <u/>
        <sz val="10"/>
        <rFont val="Arial"/>
        <family val="2"/>
      </rPr>
      <t>G.-D. Andreescu</t>
    </r>
    <r>
      <rPr>
        <sz val="10"/>
        <rFont val="Arial"/>
        <family val="2"/>
      </rPr>
      <t>, L. Tutelea</t>
    </r>
  </si>
  <si>
    <t>A class of fast dynamics V/f sensorless AC general drives with PM-RSM as a case study</t>
  </si>
  <si>
    <t>pp. 453, 7pg.</t>
  </si>
  <si>
    <r>
      <t xml:space="preserve">M.C. Paicu, L. Tutelea, I. Boldea, </t>
    </r>
    <r>
      <rPr>
        <u/>
        <sz val="10"/>
        <rFont val="Arial"/>
        <family val="2"/>
      </rPr>
      <t>G.-D. Andreescu</t>
    </r>
    <r>
      <rPr>
        <sz val="10"/>
        <rFont val="Arial"/>
        <family val="2"/>
      </rPr>
      <t>, R. Ancuti</t>
    </r>
  </si>
  <si>
    <t>PM-RSM sensorless vector control: Zero q-axis flux versus approximate maximum torque per current, with experiments</t>
  </si>
  <si>
    <t>pp. 460, 9pg.</t>
  </si>
  <si>
    <t>Boiler-turbine simulator with real-time capability for dispatcher training using LabView</t>
  </si>
  <si>
    <t>pp. 864, 6pg.</t>
  </si>
  <si>
    <t>Adaptive command for circular saw</t>
  </si>
  <si>
    <t>978-973-131-031-2</t>
  </si>
  <si>
    <t>Java implementation of an authentication protocol with application on mobile phones</t>
  </si>
  <si>
    <t>2010 Oct.</t>
  </si>
  <si>
    <t>Issues of identifying, estimating and using delay times in telecontrol systems based on TCP/IP networks</t>
  </si>
  <si>
    <t>IFAC Symposium on Telematics Applications TA 2010, Timisoara</t>
  </si>
  <si>
    <t>Towards Developing Secure Video Surveillance Systems over IP</t>
  </si>
  <si>
    <t>978-1-4244-3839-6</t>
  </si>
  <si>
    <t>IEEE Explore</t>
  </si>
  <si>
    <t>Cryptographic authentication on a 8051 based development board</t>
  </si>
  <si>
    <t xml:space="preserve">The Third International Conference on Internet Monitoring and Protection, ICIMP 2008, Iunie, Bucureşti </t>
  </si>
  <si>
    <t>978-0-7695-3189-2</t>
  </si>
  <si>
    <t>Tolerance design in the PLM environment — An expert system approach</t>
  </si>
  <si>
    <t>Arificial intelligence in machine tools design based on genetic algorithms application</t>
  </si>
  <si>
    <t>Improved Neural Network OCR based on preprocessed blob classes</t>
  </si>
  <si>
    <t>nRobotic: A Platform for Managing Robots With Different Capabilities</t>
  </si>
  <si>
    <t>Porting Hierarchical Timing Language on a Microcontroller Based Platform</t>
  </si>
  <si>
    <r>
      <t xml:space="preserve">K. Chatterjee, A. Ghosal, </t>
    </r>
    <r>
      <rPr>
        <u/>
        <sz val="10"/>
        <rFont val="Arial"/>
        <family val="2"/>
      </rPr>
      <t>D. Iercan</t>
    </r>
    <r>
      <rPr>
        <sz val="10"/>
        <rFont val="Arial"/>
      </rPr>
      <t>, C.M. Kirsch, T.A. Henzinger, C. Pinello, A.L. Sangiovanni-Vincentelli</t>
    </r>
  </si>
  <si>
    <t>Logical reliability of interacting real-time tasks</t>
  </si>
  <si>
    <t>http://www.date-conference.com/</t>
  </si>
  <si>
    <t>Java takes flight: Time-portable real-time programming with exotasks</t>
  </si>
  <si>
    <t>0362-1340</t>
  </si>
  <si>
    <t>http://www.cs.purdue.edu/lctes07/</t>
  </si>
  <si>
    <r>
      <t xml:space="preserve">A. Ghosal, T. A. Henzinger, </t>
    </r>
    <r>
      <rPr>
        <u/>
        <sz val="10"/>
        <rFont val="Arial"/>
        <family val="2"/>
      </rPr>
      <t>D. Ierca</t>
    </r>
    <r>
      <rPr>
        <sz val="10"/>
        <rFont val="Arial"/>
      </rPr>
      <t>n, C. M.Kirsch,  Al. Sangiovanni-Vincentelli</t>
    </r>
  </si>
  <si>
    <t>A Hierarchical Coordination Language for Interacting Real-Time Tasks</t>
  </si>
  <si>
    <t>1-59593-542-8</t>
  </si>
  <si>
    <t>Sliding Mode Control for a Buck Converter</t>
  </si>
  <si>
    <t>http://www.wseas.us/e-library/conferences/2007istanbul/acmos/index.htm</t>
  </si>
  <si>
    <t>pp. 559, 6 pg.</t>
  </si>
  <si>
    <r>
      <t xml:space="preserve">Lucian-Ovidiu Fedorovici, Emil Voisan, </t>
    </r>
    <r>
      <rPr>
        <u/>
        <sz val="10"/>
        <color indexed="8"/>
        <rFont val="Arial"/>
        <family val="2"/>
      </rPr>
      <t>Florin Dragan</t>
    </r>
    <r>
      <rPr>
        <sz val="10"/>
        <color indexed="8"/>
        <rFont val="Arial"/>
        <family val="2"/>
      </rPr>
      <t xml:space="preserve">, </t>
    </r>
    <r>
      <rPr>
        <u/>
        <sz val="10"/>
        <color indexed="8"/>
        <rFont val="Arial"/>
        <family val="2"/>
      </rPr>
      <t>Daniel Iercan</t>
    </r>
  </si>
  <si>
    <t>pp. 283, 6 pg.</t>
  </si>
  <si>
    <t>D. Iercan, L. Fedorovici</t>
  </si>
  <si>
    <t>pp. 187, 6 pg.</t>
  </si>
  <si>
    <r>
      <t>D. Iercan</t>
    </r>
    <r>
      <rPr>
        <sz val="10"/>
        <rFont val="Arial"/>
        <family val="2"/>
      </rPr>
      <t xml:space="preserve">, E. Voisan, L. Fedorovici, </t>
    </r>
    <r>
      <rPr>
        <u/>
        <sz val="10"/>
        <rFont val="Arial"/>
        <family val="2"/>
        <charset val="238"/>
      </rPr>
      <t>F. Dragan</t>
    </r>
  </si>
  <si>
    <t>IEEE International Conference on Automation, Quality and Testing, Robotics (AQTR 2008), Cluj Napoca</t>
  </si>
  <si>
    <t>http://portal.acm.org/citation.cfm?id=1403595</t>
  </si>
  <si>
    <t xml:space="preserve">978-3-9810801-3-1 </t>
  </si>
  <si>
    <t>pp. 909, 6 pg.</t>
  </si>
  <si>
    <t>Proceedings of the Conference on Design, Automation and Test in Europe DATE'08, Munich, Germany</t>
  </si>
  <si>
    <t>pp. 51, 12 pg.</t>
  </si>
  <si>
    <r>
      <t>J. Auerbach, D.F. Bacon</t>
    </r>
    <r>
      <rPr>
        <sz val="10"/>
        <rFont val="Arial"/>
        <family val="2"/>
      </rPr>
      <t xml:space="preserve">, </t>
    </r>
    <r>
      <rPr>
        <u/>
        <sz val="10"/>
        <rFont val="Arial"/>
        <family val="2"/>
      </rPr>
      <t>D. Iercan</t>
    </r>
    <r>
      <rPr>
        <sz val="10"/>
        <rFont val="Arial"/>
      </rPr>
      <t xml:space="preserve">, C.M. Kirsch, V.T.Rajan, H.
Röck, R. Trummer
</t>
    </r>
  </si>
  <si>
    <t>pp. 132, 10 pg.</t>
  </si>
  <si>
    <t>pp. 161, 4 pg.</t>
  </si>
  <si>
    <t>1790-5117</t>
  </si>
  <si>
    <t>http://portal.acm.org/citation.cfm?id=1254775</t>
  </si>
  <si>
    <t>Proceedings of LCTES 2007, San Diego, California, USA, ACM SIGPLAN Notices</t>
  </si>
  <si>
    <t>Proceedings of 6th ACM &amp; IEEE Conference on Embedded Software EMSOFT 2006, Seoul, Korea</t>
  </si>
  <si>
    <t>Proceedings of 9th WSEAS International Conference on Automatic Control, Modeling &amp; Simulation (ACMOS ‘07), Istanbul, Turkey</t>
  </si>
  <si>
    <t>http://www.emsoft.org/</t>
  </si>
  <si>
    <t>http://portal.acm.org/citation.cfm?id=1176907</t>
  </si>
  <si>
    <r>
      <t>F. Drăgan</t>
    </r>
    <r>
      <rPr>
        <sz val="10"/>
        <rFont val="Arial"/>
      </rPr>
      <t xml:space="preserve">, D. Curiac, </t>
    </r>
    <r>
      <rPr>
        <u/>
        <sz val="10"/>
        <rFont val="Arial"/>
        <family val="2"/>
      </rPr>
      <t>D. Iercan</t>
    </r>
    <r>
      <rPr>
        <sz val="10"/>
        <rFont val="Arial"/>
      </rPr>
      <t>, I</t>
    </r>
    <r>
      <rPr>
        <u/>
        <sz val="10"/>
        <rFont val="Arial"/>
        <family val="2"/>
      </rPr>
      <t>. Filip</t>
    </r>
    <r>
      <rPr>
        <sz val="10"/>
        <rFont val="Arial"/>
      </rPr>
      <t xml:space="preserve">
</t>
    </r>
  </si>
  <si>
    <t>Internet Monitoring and Protection, 2009. ICIMP '09, Venetia, Italia</t>
  </si>
  <si>
    <t>Proceedings TA 2010</t>
  </si>
  <si>
    <t>pp. 69, 6 pg.</t>
  </si>
  <si>
    <t>pp. 137, 6 pg.</t>
  </si>
  <si>
    <r>
      <t xml:space="preserve">Urdea G., </t>
    </r>
    <r>
      <rPr>
        <u/>
        <sz val="10"/>
        <color indexed="8"/>
        <rFont val="Arial"/>
        <family val="2"/>
      </rPr>
      <t>Silea Ioan</t>
    </r>
    <r>
      <rPr>
        <sz val="10"/>
        <color indexed="8"/>
        <rFont val="Arial"/>
        <family val="2"/>
      </rPr>
      <t xml:space="preserve">, But A.
</t>
    </r>
  </si>
  <si>
    <t>OPTIM 2008-
Procedings of the 11 International Conference on Optimisation of Electrical and Electronic Equipment: IEEE-Proceedings, vol. II</t>
  </si>
  <si>
    <t>pp. 190, 5 pg.</t>
  </si>
  <si>
    <r>
      <t xml:space="preserve">B. Groza, D. Pop, </t>
    </r>
    <r>
      <rPr>
        <u/>
        <sz val="10"/>
        <color indexed="8"/>
        <rFont val="Arial"/>
        <family val="2"/>
      </rPr>
      <t>Silea Ioan</t>
    </r>
  </si>
  <si>
    <t>http://ieeexplore.ieee.org/xpl/mostRecentIssue.jsp?punumber=4578604</t>
  </si>
  <si>
    <r>
      <t xml:space="preserve">Groza B., </t>
    </r>
    <r>
      <rPr>
        <u/>
        <sz val="10"/>
        <color indexed="8"/>
        <rFont val="Arial"/>
        <family val="2"/>
      </rPr>
      <t>Silea Ioan</t>
    </r>
    <r>
      <rPr>
        <sz val="10"/>
        <color indexed="8"/>
        <rFont val="Arial"/>
        <family val="2"/>
      </rPr>
      <t>, Pop D., Patriciu V</t>
    </r>
  </si>
  <si>
    <t>http://www.iaria.org/conferences2009/ICIMP09.html</t>
  </si>
  <si>
    <t>http://portal.acm.org/citation.cfm?id=1585902</t>
  </si>
  <si>
    <t>pp. 27, 7 pg.</t>
  </si>
  <si>
    <r>
      <t xml:space="preserve">Groza Bogdan, Murvay Stefan, </t>
    </r>
    <r>
      <rPr>
        <u/>
        <sz val="10"/>
        <color indexed="8"/>
        <rFont val="Arial"/>
        <family val="2"/>
      </rPr>
      <t>Silea Ioan</t>
    </r>
    <r>
      <rPr>
        <sz val="10"/>
        <color indexed="8"/>
        <rFont val="Arial"/>
        <family val="2"/>
      </rPr>
      <t>, Ionica Tiberiu</t>
    </r>
  </si>
  <si>
    <t>2008 Iunie-Iulie</t>
  </si>
  <si>
    <t>pp. 92, 6 pg.</t>
  </si>
  <si>
    <t>http://ieeexplore.ieee.org/xpl/mostRecentIssue.jsp?punumber=4561310</t>
  </si>
  <si>
    <t>http://www.iaria.org/conferences2008/ICIMP08.html</t>
  </si>
  <si>
    <r>
      <t xml:space="preserve">But. A, </t>
    </r>
    <r>
      <rPr>
        <u/>
        <sz val="10"/>
        <color indexed="8"/>
        <rFont val="Arial"/>
        <family val="2"/>
      </rPr>
      <t>Silea Ioan</t>
    </r>
  </si>
  <si>
    <t>pp. 215, 4 pg.</t>
  </si>
  <si>
    <t>pp. 255, 4 pg.</t>
  </si>
  <si>
    <r>
      <t xml:space="preserve">Nanu S., Belgiu G., </t>
    </r>
    <r>
      <rPr>
        <u/>
        <sz val="10"/>
        <color indexed="8"/>
        <rFont val="Arial"/>
        <family val="2"/>
      </rPr>
      <t>Silea Ioan</t>
    </r>
  </si>
  <si>
    <t>Improving Productivity by Computer aided manufacturing in five axis</t>
  </si>
  <si>
    <t>http://ieeexplore.ieee.org/xpl/mostRecentIssue.jsp?punumber=5550961</t>
  </si>
  <si>
    <t>978-1-4244-7985-6</t>
  </si>
  <si>
    <t>pp. 57, 4 pg.</t>
  </si>
  <si>
    <t>4th International Workshop on Soft Computing Applications SOFA 2010, Arad</t>
  </si>
  <si>
    <r>
      <t xml:space="preserve">Belgiu G., Nanu S., </t>
    </r>
    <r>
      <rPr>
        <u/>
        <sz val="10"/>
        <color indexed="8"/>
        <rFont val="Arial"/>
        <family val="2"/>
      </rPr>
      <t>Silea Ioan</t>
    </r>
  </si>
  <si>
    <r>
      <rPr>
        <u/>
        <sz val="10"/>
        <rFont val="Arial"/>
        <family val="2"/>
      </rPr>
      <t>M. Iacob</t>
    </r>
    <r>
      <rPr>
        <sz val="10"/>
        <rFont val="Arial"/>
        <family val="2"/>
      </rPr>
      <t xml:space="preserve">, C.A. Bejan, </t>
    </r>
    <r>
      <rPr>
        <u/>
        <sz val="10"/>
        <rFont val="Arial"/>
        <family val="2"/>
      </rPr>
      <t>G.-D. Andreescu</t>
    </r>
  </si>
  <si>
    <t>Supervisory control and data acquisition laboratory</t>
  </si>
  <si>
    <t>TELFOR Journal, Belgrade, Serbia</t>
  </si>
  <si>
    <t>vol. 2, no. 1, pp. 49, 6pg.</t>
  </si>
  <si>
    <t>1821-3251</t>
  </si>
  <si>
    <t>http://journal.telfor.rs/Published/No3.aspx</t>
  </si>
  <si>
    <r>
      <t xml:space="preserve">Stefan O., Dragomir T.-L., Codrean A., </t>
    </r>
    <r>
      <rPr>
        <u/>
        <sz val="10"/>
        <color indexed="8"/>
        <rFont val="Arial"/>
        <family val="2"/>
      </rPr>
      <t>Silea Ioan</t>
    </r>
  </si>
  <si>
    <t>http://www.upt.ro/ta2010/</t>
  </si>
  <si>
    <r>
      <rPr>
        <u/>
        <sz val="10"/>
        <color indexed="8"/>
        <rFont val="Arial"/>
        <family val="2"/>
      </rPr>
      <t>M. Iacob</t>
    </r>
    <r>
      <rPr>
        <sz val="10"/>
        <color indexed="8"/>
        <rFont val="Arial"/>
        <family val="2"/>
      </rPr>
      <t xml:space="preserve">, C. A. Bejan, </t>
    </r>
    <r>
      <rPr>
        <u/>
        <sz val="10"/>
        <color indexed="8"/>
        <rFont val="Arial"/>
        <family val="2"/>
      </rPr>
      <t>G.-D. Andreescu</t>
    </r>
  </si>
  <si>
    <t>Proc. 17th Telecommunications Forum TELFOR 2009, Belgrade, Serbia</t>
  </si>
  <si>
    <t>Proc. TELFOR 2009</t>
  </si>
  <si>
    <t>pp. 1141, 4pg.</t>
  </si>
  <si>
    <t>978-86-7466-375-2</t>
  </si>
  <si>
    <t>http://2009.telfor.rs/</t>
  </si>
  <si>
    <r>
      <t>D. Iercan</t>
    </r>
    <r>
      <rPr>
        <sz val="10"/>
        <color indexed="8"/>
        <rFont val="Arial"/>
        <family val="2"/>
      </rPr>
      <t>, M. Mezin</t>
    </r>
  </si>
  <si>
    <t>A Distributed Multimode Real-Time Controller for the Three Tanks System</t>
  </si>
  <si>
    <t xml:space="preserve"> 8th International Conference On Technical Informatics, CONTI’2008, Timisoara, Romania</t>
  </si>
  <si>
    <t xml:space="preserve">O.Prostean, I.Filip,
C. Vasar, I.Szeidert
</t>
  </si>
  <si>
    <t>Modelare şi simulare</t>
  </si>
  <si>
    <t>Editura Orizonturi Universitare,Timișoara</t>
  </si>
  <si>
    <t>(10)973-638-273-7</t>
  </si>
  <si>
    <t>http://www.orizonturi.ro/desprenoi.html</t>
  </si>
  <si>
    <t>Cod CNCSIS 186</t>
  </si>
  <si>
    <t>I. Filip</t>
  </si>
  <si>
    <t>Sisteme de gestiune a bazelor de date</t>
  </si>
  <si>
    <t>978-973-638-310-6</t>
  </si>
  <si>
    <t>I. Filip, O.Prostean,
C. Vasar, I.Szeidert</t>
  </si>
  <si>
    <t>Medii de simulare</t>
  </si>
  <si>
    <t>978-973-638-335-9</t>
  </si>
  <si>
    <t>F. Dragan</t>
  </si>
  <si>
    <t>Comportamentul haotic al convertoarelor electronice. Analiză şi conducere</t>
  </si>
  <si>
    <t>Editura Politehnica, Timisoara</t>
  </si>
  <si>
    <t>978-973-625-632-5</t>
  </si>
  <si>
    <t>http://www.editura-politehnica.ro/</t>
  </si>
  <si>
    <t>2010 ianuarie – 2011 aprile</t>
  </si>
  <si>
    <t>Improvement of the Structures and Efficiency of Small Horizontal Axis Wind Generators with Non-Regulated Blades</t>
  </si>
  <si>
    <t>RO0018</t>
  </si>
  <si>
    <t>EEA</t>
  </si>
  <si>
    <t>nu</t>
  </si>
  <si>
    <r>
      <rPr>
        <u/>
        <sz val="10"/>
        <rFont val="Arial"/>
        <family val="2"/>
      </rPr>
      <t>Proştean Octavian</t>
    </r>
    <r>
      <rPr>
        <sz val="10"/>
        <rFont val="Arial"/>
      </rPr>
      <t>, Filip Ioan, Miloş Teodor, Bordeaşu Ilarie, Muntean Nicolae, Popescu Viorel, Biriescu Marius, Botici Alexandru, Lascu Dan, Babescu Marius, Proştean Gabriela, Kilyeni Stefan, Lie Ion, Miheţ Lucian, Ungureanu-Anghel Dan, Greconici Marian, Manea Adriana Sida, Dobândă Eugen, Bej Adrian, Vasar Cristian, Szeidert Iosif, Robu Andreea, Boraci Radu, Tirian Ovidiu, Bădărău Rodica, Cornea Octavian, Miclea Florian, Micea Claudia, Hudac Daniela, Potorac Ioan, Madescu Gheorghe, Moţ Marţian, Mihuţ Corina Diana, Koch-Ciobotaru Cosmin, Leţ Teodor, Todor Nichifor, Prutianu Florin, Antal Robert, Petrila Diana, Pelan Ovidiu, Ciuleanu Mihaela, Stroita Daniel Catalin</t>
    </r>
  </si>
  <si>
    <t>Studii, cercetari si implementari privind turbinele cu ax orizontal, analize si cercetari privind posibilitati de reducere a costurilor</t>
  </si>
  <si>
    <t>We steer – Acţiuni de susţinere pentru emergenţa unui Cluster Auto bazat pe Cercetare în Regiunea Vest</t>
  </si>
  <si>
    <t>205887 / 2007</t>
  </si>
  <si>
    <t>FP7</t>
  </si>
  <si>
    <t>UE</t>
  </si>
  <si>
    <t>ADR Vest -coordonator, UPT, Interpart SRL</t>
  </si>
  <si>
    <r>
      <rPr>
        <u/>
        <sz val="10"/>
        <color indexed="8"/>
        <rFont val="Arial"/>
        <family val="2"/>
      </rPr>
      <t>Silea Ioan</t>
    </r>
    <r>
      <rPr>
        <sz val="10"/>
        <color indexed="8"/>
        <rFont val="Arial"/>
        <family val="2"/>
      </rPr>
      <t>, But Adrian, Dragomir Toma Leonida, Petrica Dorina, Korodi Adrian, Robu Raul</t>
    </r>
  </si>
  <si>
    <t>incasare</t>
  </si>
  <si>
    <t>Cercetări privind sinteza şi implementarea pe  procesoare de semnal  a unor strategii de conducere bazate pe reţele neuronale cu aplicaţie la comanda sistemului de excitaţie a generatoarelor sincrone</t>
  </si>
  <si>
    <t>46GR / 11.05.2007</t>
  </si>
  <si>
    <t>Grant CNCSIS, Tema 5, cod CNCSIS 359</t>
  </si>
  <si>
    <r>
      <t xml:space="preserve">I Filip, C. Vasar, O.Prostean, I.Szeidert, F. Dragan, </t>
    </r>
    <r>
      <rPr>
        <sz val="10"/>
        <rFont val="Arial"/>
        <family val="2"/>
        <charset val="238"/>
      </rPr>
      <t>D. Curiac</t>
    </r>
  </si>
  <si>
    <t>Sinteza si implementarea unor strategii de conducere bazate pe retele neuronale. O serie de lucrări publicate indexate in BDI</t>
  </si>
  <si>
    <t>2006 ianuarie – 2006 decembrie</t>
  </si>
  <si>
    <t>Cercetări privind sinteza şi implementarea pe  procesoare de semnal  a unor strategii de conducere fuzzy  cu aplicaţie la comanda sistemului de excitaţie a generatoarelor sincrone</t>
  </si>
  <si>
    <t>A1/GR181  
(2739 /2006)</t>
  </si>
  <si>
    <t xml:space="preserve">Grant CNCSIS, Tema 6, cod CNCSIS  349
</t>
  </si>
  <si>
    <t>I Filip, C. Vasar, O.Prostean, I.Szeidert, F. Dragan, D. Curiac</t>
  </si>
  <si>
    <t>Sinteza si implementarea unor strategii de conducere bazate pe logica fuzzy  O serie de lucrări publicate indexate in BDI</t>
  </si>
  <si>
    <t>2007-2009</t>
  </si>
  <si>
    <t>Sisteme integrate de conducere în timp real în reţea a proceselor, acronim SICOTIR</t>
  </si>
  <si>
    <t>71084 / 14.09.2007</t>
  </si>
  <si>
    <t>PN II, Programul “Parteneriate în domeniile prioritare”</t>
  </si>
  <si>
    <t>CNMP</t>
  </si>
  <si>
    <t>Univ Craiova, UPT, UPB</t>
  </si>
  <si>
    <t>2009-2011</t>
  </si>
  <si>
    <t>Cercetări  în designul şi implementarea unor soluţii moderne pentru securitatea informaţiei în sisteme distribuite, SCADA, DCS şi de control la distanţă cu aplicaţii în distribuţia gazelor</t>
  </si>
  <si>
    <t>ID_940</t>
  </si>
  <si>
    <t>PN II, Programul IDEI, Proiecte de cercetare exploratorie</t>
  </si>
  <si>
    <t>UPT</t>
  </si>
  <si>
    <t>Regulatoare, metode de proiectare, lucrări publicate indexate in BDI</t>
  </si>
  <si>
    <r>
      <t>Silea Ioan</t>
    </r>
    <r>
      <rPr>
        <sz val="10"/>
        <color indexed="8"/>
        <rFont val="Arial"/>
        <family val="2"/>
      </rPr>
      <t xml:space="preserve"> - director,  Preitl Stefan, Precup Radu-Emil, Drăgan Florin, Voişan Emil</t>
    </r>
  </si>
  <si>
    <r>
      <t>Silea Ioan</t>
    </r>
    <r>
      <rPr>
        <sz val="10"/>
        <color indexed="8"/>
        <rFont val="Arial"/>
        <family val="2"/>
      </rPr>
      <t xml:space="preserve"> - director, Precup Radu-Emil, Groza Bogdan, Murvay Pal-Stefan, Robu Raul</t>
    </r>
  </si>
  <si>
    <t>Soluţii pentru securitatea informaţiei, lucrări publicate indexate in BDI</t>
  </si>
  <si>
    <t>2006-2008</t>
  </si>
  <si>
    <t>Platforma pentru studiul fenomenelor concurente: fizice, energetice, electrotehnice, electronice si chimice care au loc in procesul de conversie termosolara si in efectul fotovoltaic. Automatizarea functionarii si exploatarii instalatiilor heliotehnice bazate pe conversia termosolara si fotovoltaica</t>
  </si>
  <si>
    <t>Platforma 2006, Cod CNCSIS: 38, Nr. contract MEC: 03/15.09.2006</t>
  </si>
  <si>
    <t>Platforme de cercetare, MEdC</t>
  </si>
  <si>
    <t>MEdC si UPT</t>
  </si>
  <si>
    <t>Facultati ale UPT (AC, ETC, ET, EE)</t>
  </si>
  <si>
    <r>
      <t>Robu Nicolae</t>
    </r>
    <r>
      <rPr>
        <sz val="10"/>
        <rFont val="Arial"/>
        <family val="2"/>
      </rPr>
      <t xml:space="preserve"> - director, Silea Ioan, Dragomir Toma Leonida, Nanu Sorin, Popescu Dorina, Raul Robu</t>
    </r>
  </si>
  <si>
    <t>Lucrari st., Achizitii echipamente</t>
  </si>
  <si>
    <t>REtea @-colaborativa pentru cercetarea efectelor poluantilor din MEDIU asupra sanatatii, in cadrul unor metasisteme complexe</t>
  </si>
  <si>
    <t>CEEX138/03.10.2006</t>
  </si>
  <si>
    <t>Program Cercetare de Excelenţă -INFOSOC, MEdC, ANCS</t>
  </si>
  <si>
    <t>MEdC, ANCS si UPT</t>
  </si>
  <si>
    <t>UPT - Partener; UPB coordonator, Univ. Medicina Bucuresti-partener</t>
  </si>
  <si>
    <t>Robu Nicolae - director, Silea Ioan, Filip Ioan, Stoicu-Tivadar Vasile, Robu Raul, Octavian Stefan</t>
  </si>
  <si>
    <t>lucrari stiintifice, programe si sistem achizitie date mediu</t>
  </si>
  <si>
    <t>2008 octombrie – 2011 aprilie</t>
  </si>
  <si>
    <t>Racordarea programelor de studii doctorale la studiile doctorale europene</t>
  </si>
  <si>
    <t>POSDRU</t>
  </si>
  <si>
    <t>1. Educaţie şi formare profesională în sprijinul creşterii economice şi dezvoltării societăţii bazate pe cunoaştere</t>
  </si>
  <si>
    <t>1.5. Programe doctorale şi postdoctorale în sprijinul cercetării</t>
  </si>
  <si>
    <t>POSDRU/6/ 1.5/S/13, proiect ID 6998; 10.2008-09.2011</t>
  </si>
  <si>
    <t>AMPOSDRU: 103 / 25.09.2008</t>
  </si>
  <si>
    <t>G.-D. Andreescu</t>
  </si>
  <si>
    <t>UPT (unic beneficiar)</t>
  </si>
  <si>
    <r>
      <t>G.-D. Andreescu</t>
    </r>
    <r>
      <rPr>
        <sz val="10"/>
        <rFont val="Arial"/>
        <family val="2"/>
      </rPr>
      <t>, T.L. Dragomir, A. Ignea, N. Vaszilcsin, F. Miclea, A. Atanasescu, D. Hudac</t>
    </r>
  </si>
  <si>
    <t>burse pt. 51 doctoranzi x 30 luni; 82 luni stagii cercetare în UE; 160 rapoarte de cercetare ştiinţică; 216 lucrari stiintifice coautori drd.</t>
  </si>
  <si>
    <t>2010 martie – 2011 aprilie</t>
  </si>
  <si>
    <t>Prin burse doctorale spre cercetarea de nivel european</t>
  </si>
  <si>
    <t>POSDRU/88/ 1.5/S/50783; 03.2010-02.2013</t>
  </si>
  <si>
    <t>AMPOSDRU: 1334/CI / 26.02.2010</t>
  </si>
  <si>
    <t>UPT-coord.; Univ. din Oradea; Univ. din Craiova</t>
  </si>
  <si>
    <r>
      <rPr>
        <u/>
        <sz val="10"/>
        <rFont val="Arial"/>
        <family val="2"/>
      </rPr>
      <t>G.-D. Andreescu</t>
    </r>
    <r>
      <rPr>
        <sz val="10"/>
        <rFont val="Arial"/>
        <family val="2"/>
      </rPr>
      <t>, T.L. Dragomir, A. Ignea, N. Vaszilcsin, F. Miclea, A. Atanasescu, E. Szekely, D. Hudac</t>
    </r>
  </si>
  <si>
    <t>burse pt. 76 doctoranzi x 17 luni; 9 luni stagii cercetare în UE; 7 rapoarte de cercetare ştiinţifică; 121 lucrari , 1 workshopstiintifice coautori drd.</t>
  </si>
  <si>
    <t>2010 decembrie – 2011 aprilie</t>
  </si>
  <si>
    <t>Spre cariere de cercetare prin studii doctorale</t>
  </si>
  <si>
    <t>POSDRU/107 /1.5/S/77265; 12.2010-11.2013</t>
  </si>
  <si>
    <t>OIPOSDRU: 1897/C/ 30.11.2010</t>
  </si>
  <si>
    <t>UPT-coord.; Univ. din Oradea; Univ. din Pitesti</t>
  </si>
  <si>
    <r>
      <rPr>
        <u/>
        <sz val="10"/>
        <rFont val="Arial"/>
        <family val="2"/>
      </rPr>
      <t>G.-D. Andreescu</t>
    </r>
    <r>
      <rPr>
        <sz val="10"/>
        <rFont val="Arial"/>
        <family val="2"/>
      </rPr>
      <t>, T.L. Dragomir, M. Toth-Tascau, N. Vaszilcsin, F. Miclea, A. Atanasescu, E. Szekely, D. Hudac</t>
    </r>
  </si>
  <si>
    <t xml:space="preserve">lansare proiect; burse pt. 87 doctoranzi x 2 luni, burse pt. 51 doctoranzi x 30 luni; 69 luni stagii cercetare în UE; 29 rapoarte de cercetare ştiinţică; 91 lucrari </t>
  </si>
  <si>
    <t>2010 septembrie – 2011 aprilie</t>
  </si>
  <si>
    <t>Şcoala doctorală în sprijinul cercetării în context european</t>
  </si>
  <si>
    <t>POSDRU/21/ 1.5/G/13798; 09.2010-08.2/012</t>
  </si>
  <si>
    <t>OIPOSDRU: 703/C/ 30.06.2010</t>
  </si>
  <si>
    <t>UPT-coord.; Univ. de Vest din Timişoara</t>
  </si>
  <si>
    <r>
      <rPr>
        <u/>
        <sz val="10"/>
        <rFont val="Arial"/>
        <family val="2"/>
      </rPr>
      <t>G.-D. Andreescu</t>
    </r>
    <r>
      <rPr>
        <sz val="10"/>
        <rFont val="Arial"/>
        <family val="2"/>
      </rPr>
      <t>, T.L. Dragomir, A.Ignea, N. Vaszilcsin, C. Marchis, A. Atanasescu, D. Hudac</t>
    </r>
  </si>
  <si>
    <t xml:space="preserve">lansare proiect, 56 participanti din UPT in Grup tinta, burse pt. 51 doctoranzi x 30 luni; 69 luni stagii cercetare în UE; 29 rapoarte de cercetare ştiinţică; 91 lucrari </t>
  </si>
  <si>
    <t>Retea nationala de centre pentru dezvoltarea programelor de studii cu rute flexibile si al unor instrumente didactice la specializarea licenta si masterat, din domeniul Ingineria Sistemelor</t>
  </si>
  <si>
    <t>1.2. Calitate în învăţământul superior</t>
  </si>
  <si>
    <t>POSDRU/86/1.2/S/63806</t>
  </si>
  <si>
    <t>AMPOSDRU 5493/06.07. 2010</t>
  </si>
  <si>
    <t>UT Constructii Bucuresti (coordonator), MECTS, UPB, UT Cluj-Napoca, UT "Gh. Asachi" Iasi, UPT, Asti Automation</t>
  </si>
  <si>
    <r>
      <t>F. Dragan</t>
    </r>
    <r>
      <rPr>
        <sz val="10"/>
        <rFont val="Arial"/>
      </rPr>
      <t>, I. Silea, S. Preitl, N. Robu, R. Precup, O. Prostean, I. Filip, G.-D. Andreescu, T.L. Dragomir, V. Stoicu-Tivadar, E. Voisan, A. Albu, O. Banias, C. Vasar, A. Jurchescu</t>
    </r>
  </si>
  <si>
    <t>Portal comunicare, demarare planuri invatamant, chestionar angajatori</t>
  </si>
  <si>
    <t>Cresterea competitivitatii intreprinderilor prin perfectionarea si specializarea resurselor umane in domeniul noilor tehnologii, intr-o societate  bazata pe cunoastere si pentru o dezvoltare durabila (ComHighTech)</t>
  </si>
  <si>
    <t>3. Creşterea adaptabilităţii lucrătorilor şi a întreprinderilor</t>
  </si>
  <si>
    <t>3.2. Formare profesională şi sprijin pentru întreprinderi şi angajaţi pentru promovarea adaptabilităţii</t>
  </si>
  <si>
    <t>POSDRU/81/3.2/S/53084</t>
  </si>
  <si>
    <t>AMPOSDRU53084</t>
  </si>
  <si>
    <t>I. Silea</t>
  </si>
  <si>
    <t>UPB-coordonator, UPT, UT Cluj-Napoca, UT Iasi, IPA S.A., CCIB București, CPRU, INTEROP-VLAB</t>
  </si>
  <si>
    <t>953,03</t>
  </si>
  <si>
    <t>I. Silea, F. Dragan, L. Stoicu-Tivadar, E. Voisan, D. Hudac</t>
  </si>
  <si>
    <t>Chestionare, Site proiect, pregatire lansare proiect</t>
  </si>
  <si>
    <t>2010 iulie - 2011 martie</t>
  </si>
  <si>
    <t>14. Organizarea in universitate a unor conferinte stiintifice itinerante, sub egida unor organizatii profesionale internationale</t>
  </si>
  <si>
    <t>Andreescu Gheorghe-Daniel</t>
  </si>
  <si>
    <t>IEEE Transactions on Industrial Electronics / IEEE Ind. Electronics Soc.</t>
  </si>
  <si>
    <t>IEEE Transactions on Power Electronics / IEEE Power Electronics Soc.</t>
  </si>
  <si>
    <t>http://ieeexplore.ieee.org/xpl/RecentIssue.jsp?punumber=63</t>
  </si>
  <si>
    <t>IEEE Transactions on Energy Conversion / IEEE Power &amp; Energy Society</t>
  </si>
  <si>
    <t>http://ieeexplore.ieee.org/xpl/RecentIssue.jsp?punumber=60</t>
  </si>
  <si>
    <t>IEEE Transactions on Industry Applications / IEEE Industry Applications Soc.</t>
  </si>
  <si>
    <t>http://ieeexplore.ieee.org/xpl/RecentIssue.jsp?punumber=28</t>
  </si>
  <si>
    <t>IEEE Transactions on Power Systems / IEEE Power &amp; Energy Society</t>
  </si>
  <si>
    <t>http://ieeexplore.ieee.org/xpl/RecentIssue.jsp?punumber=59</t>
  </si>
  <si>
    <t>0885-8950</t>
  </si>
  <si>
    <t>IEEE Transactions on Power Delivery / IEEE Power &amp; Energy Society</t>
  </si>
  <si>
    <t>http://ieeexplore.ieee.org/xpl/RecentIssue.jsp?punumber=61</t>
  </si>
  <si>
    <t>0885-8977</t>
  </si>
  <si>
    <t>IET Electric Power Applications / Institution of Engineering and Technology (IET)</t>
  </si>
  <si>
    <t>http://scitation.aip.org/IET-EPA</t>
  </si>
  <si>
    <t>ISA Transactions - Journal for the Science and Engineering of Measurement and Automation /  International Society of Automation (ISA)</t>
  </si>
  <si>
    <t>http://www.isa.org/Content/NavigationMenu/Products_and_Services/Publishing/ISA_Transactions2/ISA_Transactions.htm</t>
  </si>
  <si>
    <t>0019-0578</t>
  </si>
  <si>
    <t>COMPEL: International Journal for Computation and Mathematics in Electrical and Electronic Engineering / Emerald</t>
  </si>
  <si>
    <t>http://www.emeraldinsight.com/journals.htm?issn=0332-1649</t>
  </si>
  <si>
    <t>0332-1649</t>
  </si>
  <si>
    <t>Revue Roumaine des Sciences Techniques - Serie Electrotechnique and Energetique / Romanian Academy</t>
  </si>
  <si>
    <t>http://revue.elth.pub.ro/</t>
  </si>
  <si>
    <t>Journal of Electrical Engineering (JEE) / Ed. Politehnica; INSPEC</t>
  </si>
  <si>
    <t>http://www.jee.ro/</t>
  </si>
  <si>
    <t>membru comitet organizare (Local Technical Committee)</t>
  </si>
  <si>
    <t>11th International Conf. on Optimization of Electrical and Electronic Equipment (OPTIM 2008), Brasov, Romania, 22-24 May, 2008</t>
  </si>
  <si>
    <t>IEEE / Univ. Transilvania din Brasov, Univ. "Politehnica" din Timisoara, Univ. Tehnica din Cluj-Napoca</t>
  </si>
  <si>
    <t>10th International Conf. on Optimization of Electrical and Electronic Equipment (OPTIM 2006), Brasov, Romania, 18-19 May, 2006</t>
  </si>
  <si>
    <t>membru comitet organizare (International Technical Programme Committee)</t>
  </si>
  <si>
    <t>IEEE Africon 2009, Nairobi, Kenya, 23-25 Sept. 2009</t>
  </si>
  <si>
    <t>IEEE / Univ. of Pretoria</t>
  </si>
  <si>
    <t>978-1-4244-3918-8</t>
  </si>
  <si>
    <t>http://www.palensky.org/africon09/</t>
  </si>
  <si>
    <t>membru comitet organizare (Steering Committee)</t>
  </si>
  <si>
    <t xml:space="preserve"> 5th International Symposium on Applied Computational Intelligence and Informatics (SACI 2009), Timisoara, Romania, 28-29 May 2009</t>
  </si>
  <si>
    <t>Budapest Tech, Hungary; “Politehnica” University of Timişoara, Romania</t>
  </si>
  <si>
    <t>membru comitet organizare (International Scientific Committee)</t>
  </si>
  <si>
    <t>IEEE International Conf. on Computer as a Tool (EUROCON 2007), Warsaw, Poland, 9-12 Sept. 2007</t>
  </si>
  <si>
    <t>978-1-4244-0813-9</t>
  </si>
  <si>
    <t>O. Prostean</t>
  </si>
  <si>
    <t>membru comitet organizare (General Chair)</t>
  </si>
  <si>
    <t>Proceedings of 2009 International Conference on Instrumentation, Communication, Information Technology, and Biomedical Engineering ICICI-BME 2009, Bandung (Indonesia), 5 pp.</t>
  </si>
  <si>
    <t xml:space="preserve">978-1-4244-4999-6 </t>
  </si>
  <si>
    <t>Acta Polytechnica Hungarica, vol. 7, no. 2, pp. 39-53</t>
  </si>
  <si>
    <t>T. Tudorache and C. Roman, "The numerical modeling of transient regimes of diesel generator sets"</t>
  </si>
  <si>
    <t>Proceedings of 8th International Symposium on Intelligent Systems and Informatics SISY 2010, Subotica (Serbia), pp. 527-533</t>
  </si>
  <si>
    <t>B. Takarics, P. Gróf, P. Baranyi and P. Korondi, "Friction compensation of an aeroelastic wing - A TP model transformation based approach"</t>
  </si>
  <si>
    <t>Proceedings of 19th International Workshop on Robotics in Alpe-Adria-Danube Region RAAD 2010, Budapest (Hungary), pp. 469-474</t>
  </si>
  <si>
    <t>P. Gróf, P. Baranyi and P. Korondi, "Control performance optimization by convex hull manipulation"</t>
  </si>
  <si>
    <t>978-1-4244-6885-0</t>
  </si>
  <si>
    <t>Acta Polytechnica Hungarica, vol. 4, no. 3, pp. 127-141, 2007</t>
  </si>
  <si>
    <r>
      <t xml:space="preserve">Tomescu, M.-L., </t>
    </r>
    <r>
      <rPr>
        <u/>
        <sz val="10"/>
        <color indexed="8"/>
        <rFont val="Arial"/>
        <family val="2"/>
      </rPr>
      <t>Preitl, St.</t>
    </r>
    <r>
      <rPr>
        <sz val="10"/>
        <color indexed="8"/>
        <rFont val="Arial"/>
        <family val="2"/>
      </rPr>
      <t xml:space="preserve">, </t>
    </r>
    <r>
      <rPr>
        <u/>
        <sz val="10"/>
        <color indexed="8"/>
        <rFont val="Arial"/>
        <family val="2"/>
      </rPr>
      <t>Precup, R.-E.</t>
    </r>
    <r>
      <rPr>
        <sz val="10"/>
        <color indexed="8"/>
        <rFont val="Arial"/>
        <family val="2"/>
      </rPr>
      <t xml:space="preserve"> and Tar, J. K.</t>
    </r>
  </si>
  <si>
    <t>Precup, R.-E., Tomescu, M. L., Preitl, St. and Petriu, E. M.</t>
  </si>
  <si>
    <t>Fuzzy Logic-based Stabilization of Nonlinear Time-varying Systems</t>
  </si>
  <si>
    <t>International Journal of Artificial Intelligence, vol. 5, no. A10, pp. 17-36</t>
  </si>
  <si>
    <t>S. Kalyani and K. S. Swarup, "Support vector machine based pattern recognition approach for static security assessment"</t>
  </si>
  <si>
    <t>International Journal of Artificial Intelligence, vol. 3, no. A09, pp. 24-36, 2009</t>
  </si>
  <si>
    <r>
      <t>Precup, R.-E.</t>
    </r>
    <r>
      <rPr>
        <sz val="10"/>
        <color indexed="8"/>
        <rFont val="Arial"/>
        <family val="2"/>
      </rPr>
      <t xml:space="preserve">, Tomescu, M. L., </t>
    </r>
    <r>
      <rPr>
        <u/>
        <sz val="10"/>
        <color indexed="8"/>
        <rFont val="Arial"/>
        <family val="2"/>
      </rPr>
      <t>Preitl, St.</t>
    </r>
    <r>
      <rPr>
        <sz val="10"/>
        <color indexed="8"/>
        <rFont val="Arial"/>
        <family val="2"/>
      </rPr>
      <t xml:space="preserve"> and Petriu, E. M.</t>
    </r>
  </si>
  <si>
    <t>Iterative Feedback Tuning in Fuzzy Control Systems. Theory and Applications</t>
  </si>
  <si>
    <t>Computational Intelligence in Engineering, I. J. Rudas, J. Fodor and J. Kacprzyk (Eds.), Springer-Verlag, Studies in Computational Intelligence, vol. 313, pp. 103-114</t>
  </si>
  <si>
    <t>J. K. Tar, I. J. Rudas, J. F. Bito, J. A. Tenreiro Machado and K. R. Kozlowski, "Adaptive tackling of the swinging problem for a 2 DOF crane - payload system"</t>
  </si>
  <si>
    <t>Proceedings of 14th International Power Electronics and Motion Control Conference EPE-PEMC 2010, Ohrid (Republic of Macedonia), pp. T5-187-T5-193</t>
  </si>
  <si>
    <t>J. K. Tar, Z. Siska, I. J. Rudas and J. F. Bito, "A higher order adaptive approach of the swinging problem - Implementation issues"</t>
  </si>
  <si>
    <t>978-1-4244-7856-9</t>
  </si>
  <si>
    <t>Acta Polytechnica Hungarica, vol. 3, no. 3, pp. 81-96, 2006</t>
  </si>
  <si>
    <r>
      <t>Preitl, St.</t>
    </r>
    <r>
      <rPr>
        <sz val="10"/>
        <color indexed="8"/>
        <rFont val="Arial"/>
        <family val="2"/>
      </rPr>
      <t xml:space="preserve">, </t>
    </r>
    <r>
      <rPr>
        <u/>
        <sz val="10"/>
        <color indexed="8"/>
        <rFont val="Arial"/>
        <family val="2"/>
      </rPr>
      <t>Precup, R.-E.</t>
    </r>
    <r>
      <rPr>
        <sz val="10"/>
        <color indexed="8"/>
        <rFont val="Arial"/>
        <family val="2"/>
      </rPr>
      <t>, Fodor, J. and Bede, B.</t>
    </r>
  </si>
  <si>
    <t>D. Hládek, J. Vaščák and P. Sinčák, "Multi-robot control system for pursuit-evasion problem"</t>
  </si>
  <si>
    <t>Journal of Electrical Engineering, vol. 60, no. 3, pp. 143-148</t>
  </si>
  <si>
    <t>1335-3632</t>
  </si>
  <si>
    <t>J. K. Tar, I. J. Rudas, I. Nagy, K. R. Kozlowski and J. A. Tenreiro Machado, "Simple adaptive dynamical control of vehicles driven by omnidirectional wheels"</t>
  </si>
  <si>
    <t>Proceedings of IEEE 7th International Conference on Computational Cybernetics ICCC 2009, Palma de Mallorca (Spain), pp. 91-95</t>
  </si>
  <si>
    <t>Proceedings of IEEE 7th International Conference on Computational Cybernetics ICCC 2009, Palma de Mallorca (Spain), pp. 25-38</t>
  </si>
  <si>
    <t>J. K. Tar, I. J. Rudas, J. F. Bito, J. A. Tenreiro Machado and K. R. Kozlowski, "A higher order adaptive approach to tackle the swinging problem"</t>
  </si>
  <si>
    <t>J.J. K. Tar, "Application of local deformations in adaptive control - A comparative survey"</t>
  </si>
  <si>
    <t>Proceedings of 10th International Symposium of Hungarian Researchers in Computational Intelligence and Informatics CINTI 2009, Budapest (Hungary), pp. 145-153</t>
  </si>
  <si>
    <t>J. Vaščák, "Fuzzy cognitive maps in path planning"</t>
  </si>
  <si>
    <t>Acta Technica Jaurinensis, Series Intelligentia Computatorica, vol. 1, no. 3, pp. 467-479</t>
  </si>
  <si>
    <t>1789-6932</t>
  </si>
  <si>
    <t>J. Vaščák and M. Rutrich, "Path planning in dynamic environment using Fuzzy Cognitive Maps"</t>
  </si>
  <si>
    <t>Proceedings of 6th International Symposium on Applied Machine Intelligence and Informatics SAMI 2008, Herl'any (Slovakia), pp. 5-9</t>
  </si>
  <si>
    <t>D. Hládek, J. Vaščák and P. Sinčák, "Positional fuzzy relations in robot control"</t>
  </si>
  <si>
    <t>Proceedings of 6th IEEE International Conference on Computational Cybernetics ICCC 2008, Stara Lesna (Slovakia), pp. 63-68</t>
  </si>
  <si>
    <t>978-1-4244-2874-8</t>
  </si>
  <si>
    <t>On the Stability and Sensitivity Analysis of Fuzzy Control Systems for Servo-Systems</t>
  </si>
  <si>
    <t xml:space="preserve">1434-9922 </t>
  </si>
  <si>
    <t>A. Haji and M. Assadi, "Fuzzy expert systems and challenge of new product pricing"</t>
  </si>
  <si>
    <t>Computers &amp; Industrial Engineering, vol. 56, no. 2, pp. 616-630</t>
  </si>
  <si>
    <t>0360-8352</t>
  </si>
  <si>
    <t>J.-b. Su, G.-j. Shao and W.-j. Chu, "Sensitivity analysis of soil parameters based on interval"</t>
  </si>
  <si>
    <t>Applied Mathematics and Mechanics, vol. 29, no. 12</t>
  </si>
  <si>
    <t>0253-4827</t>
  </si>
  <si>
    <r>
      <t>Precup, R.-E.</t>
    </r>
    <r>
      <rPr>
        <sz val="10"/>
        <color indexed="8"/>
        <rFont val="Arial"/>
        <family val="2"/>
      </rPr>
      <t>, Preitl, Zs. and Kilyeni, St.</t>
    </r>
  </si>
  <si>
    <t>Fuzzy Control Solution for Hydro Turbine Generators</t>
  </si>
  <si>
    <t>0-7803-9137-3</t>
  </si>
  <si>
    <t>C. Foreman and R. K. Ragade, "Coordinated optimization at a hydro-generating plant by software agents"</t>
  </si>
  <si>
    <t>IEEE Transactions on Control Systems Technology, vol. 17, no. 1, pp. 89-97</t>
  </si>
  <si>
    <t>D. Ling, "Fuzzy model reference learning control for a nonlinear model of hydrogenerator unit"</t>
  </si>
  <si>
    <t>Proceedings of International Workshop on Intelligent Systems and Applications ISA 2009, Wuhan (China), CD-ROM, paper index 790, 4 pp.</t>
  </si>
  <si>
    <t xml:space="preserve">978-1-4244-3893-8  </t>
  </si>
  <si>
    <r>
      <t>Precup, R.-E.</t>
    </r>
    <r>
      <rPr>
        <sz val="10"/>
        <color indexed="8"/>
        <rFont val="Arial"/>
        <family val="2"/>
      </rPr>
      <t xml:space="preserve">, </t>
    </r>
    <r>
      <rPr>
        <u/>
        <sz val="10"/>
        <color indexed="8"/>
        <rFont val="Arial"/>
        <family val="2"/>
      </rPr>
      <t>Preitl, St.</t>
    </r>
    <r>
      <rPr>
        <sz val="10"/>
        <color indexed="8"/>
        <rFont val="Arial"/>
        <family val="2"/>
      </rPr>
      <t xml:space="preserve"> and Solyom, St.</t>
    </r>
  </si>
  <si>
    <t>Center Manifold Theory Approach to the Stability Analysis of Fuzzy Control Systems</t>
  </si>
  <si>
    <t>0302-9743</t>
  </si>
  <si>
    <t>A. A. Suratgar and S. K. Nikravesh, "A new method for linguistic modeling with stability analysis and applications"</t>
  </si>
  <si>
    <t>Intelligent Automation and Soft Computing, vol. 15, no. 3, pp. 329-342</t>
  </si>
  <si>
    <t>1079-8587</t>
  </si>
  <si>
    <t>L. Fallah Araghi and H. Khaloozade, "Stochastic stability of TSK fuzzy model"</t>
  </si>
  <si>
    <t>Proceedings of the International MultiConference of Engineers and Computer Scientists IMECS 2009, Hong Kong, vol. II, pp. 1193-1196</t>
  </si>
  <si>
    <t>978-988-17012-7-5</t>
  </si>
  <si>
    <r>
      <t>Precup, R.-E.</t>
    </r>
    <r>
      <rPr>
        <sz val="10"/>
        <color indexed="8"/>
        <rFont val="Arial"/>
        <family val="2"/>
      </rPr>
      <t xml:space="preserve">, </t>
    </r>
    <r>
      <rPr>
        <u/>
        <sz val="10"/>
        <color indexed="8"/>
        <rFont val="Arial"/>
        <family val="2"/>
      </rPr>
      <t>Preitl, St.</t>
    </r>
    <r>
      <rPr>
        <sz val="10"/>
        <color indexed="8"/>
        <rFont val="Arial"/>
        <family val="2"/>
      </rPr>
      <t>, Fodor, J., Ursache, I.-B., Clep, P. A. and Kilyeni, St.</t>
    </r>
  </si>
  <si>
    <t>Proceedings of 2008 Conference on Human System Interaction HSI 2008, Krakow, Poland, pp. 536-541, 2008</t>
  </si>
  <si>
    <t>Fuzzy Systems Engineering, Theory and Practice, Eds. Nedjah, N. and de Macedo Mourelle, L. (Springer-Verlag), pp. 131-161, 2005</t>
  </si>
  <si>
    <t>Proceedings of 2005 IEEE International Conference on Control and Automation (ICCA2005), Budapest, Hungary, vol. 1, pp. 83-88, 2005</t>
  </si>
  <si>
    <t>Computational Intelligence. Theory and Applications, Lecture Notes in Computer Science, vol. 1625, Ed. Reusch, B. (Springer-Verlag), pp. 382-390, 1999</t>
  </si>
  <si>
    <t xml:space="preserve">978-1-4244-1542-7 </t>
  </si>
  <si>
    <r>
      <t>Precup, R.-E.</t>
    </r>
    <r>
      <rPr>
        <sz val="10"/>
        <color indexed="8"/>
        <rFont val="Arial"/>
        <family val="2"/>
      </rPr>
      <t>, Preitl, Zs. and Petriu, E. M.</t>
    </r>
  </si>
  <si>
    <t>Delta Domain Design of Low-Cost Fuzzy Controlled Servosystem</t>
  </si>
  <si>
    <t>Proceedings of 2007 IEEE International Symposium on Intelligent Signal Processing WISP 2007, Alcala de Henares (Madrid), Spain CD-ROM, paper index 884, 6 pp., 2007</t>
  </si>
  <si>
    <t xml:space="preserve">978-1-4244-0830-6 </t>
  </si>
  <si>
    <r>
      <t>Precup, R.-E.</t>
    </r>
    <r>
      <rPr>
        <sz val="10"/>
        <color indexed="8"/>
        <rFont val="Arial"/>
        <family val="2"/>
      </rPr>
      <t>, Lee, W. S., Rao, M. V. C. and Preitl, Zs.</t>
    </r>
  </si>
  <si>
    <t>Electrical Engineering (Archiv für Elektrotechnik) (Springer-Verlag), vol. 90, no. 5, pp. 361-377, 2008</t>
  </si>
  <si>
    <t>Z. C. Johanyák and A. Berecz, "Survey on practical applications of fuzzy rule interpolation"</t>
  </si>
  <si>
    <t>Proceedings of 1st International Scientific and Expert Conference TEAM 2009, Slavonski Brod (Croatia), pp. 205-213</t>
  </si>
  <si>
    <r>
      <t>Precup, R.-E.</t>
    </r>
    <r>
      <rPr>
        <sz val="10"/>
        <color indexed="8"/>
        <rFont val="Arial"/>
        <family val="2"/>
      </rPr>
      <t xml:space="preserve">, Tomescu, M. L., </t>
    </r>
    <r>
      <rPr>
        <u/>
        <sz val="10"/>
        <color indexed="8"/>
        <rFont val="Arial"/>
        <family val="2"/>
      </rPr>
      <t>Preitl, St.</t>
    </r>
    <r>
      <rPr>
        <sz val="10"/>
        <color indexed="8"/>
        <rFont val="Arial"/>
        <family val="2"/>
      </rPr>
      <t xml:space="preserve"> and Škrjanc, I.</t>
    </r>
  </si>
  <si>
    <t>Stable Fuzzy Logic Control Solution for Lorenz Chaotic System Stabilization</t>
  </si>
  <si>
    <t>International Journal of Artificial Intelligence (Indian Society for Development &amp; Environment Research), vol. 1, no. A08, pp. 23-33, 2008</t>
  </si>
  <si>
    <t>V. Jothiprakash, R. B. Magar and S. Kalkutki, "Rainfall-runoff models using adaptive neuro-fuzzy inference system (ANFIS) for an intermittent river"</t>
  </si>
  <si>
    <t>International Journal of Artificial Intelligence, vol. 3, no. A09, pp. 1-23</t>
  </si>
  <si>
    <t>International Journal of Artificial Intelligence, vol. 6, no. S11, pp. 1-18</t>
  </si>
  <si>
    <r>
      <t>Precup, R.-E.</t>
    </r>
    <r>
      <rPr>
        <sz val="10"/>
        <color indexed="8"/>
        <rFont val="Arial"/>
        <family val="2"/>
      </rPr>
      <t xml:space="preserve">, Preitl, Zs., </t>
    </r>
    <r>
      <rPr>
        <u/>
        <sz val="10"/>
        <color indexed="8"/>
        <rFont val="Arial"/>
        <family val="2"/>
      </rPr>
      <t>Preitl, St.</t>
    </r>
  </si>
  <si>
    <t>Proceedings of 2007 IEEE International Conference on Fuzzy Systems FUZZ-IEEE 2007, London, UK, pp. 199-204, 2007</t>
  </si>
  <si>
    <t xml:space="preserve">1-4244-1209-9 </t>
  </si>
  <si>
    <t>V. Bobal, M. Kubalcik, P. Chalupa and P. Dostal, "Self-tuning control of nonlinear servo system: Comparison of LQ and predictive approach"</t>
  </si>
  <si>
    <t>Proceedings of 17th Mediterranean Conference on Control and Automation MED '09, Thessaloniki (Greece), pp. 240-245</t>
  </si>
  <si>
    <t xml:space="preserve">978-1-4244-4684-1 </t>
  </si>
  <si>
    <t>V. Bobal, M. Kubalcik, P. Chalupa and P. Dostal, "Adaptive predictive control of nonlinear system with constraint of manipulated variable"</t>
  </si>
  <si>
    <t>Proceedings of 28th IASTED International Conference on Modelling, Identification, and Control MIC 2009, Innsbruck (Austria), pp. 349-354</t>
  </si>
  <si>
    <r>
      <t>Precup, R.-E.</t>
    </r>
    <r>
      <rPr>
        <sz val="10"/>
        <color indexed="8"/>
        <rFont val="Arial"/>
        <family val="2"/>
      </rPr>
      <t xml:space="preserve">, </t>
    </r>
    <r>
      <rPr>
        <u/>
        <sz val="10"/>
        <color indexed="8"/>
        <rFont val="Arial"/>
        <family val="2"/>
      </rPr>
      <t>Preitl, St.</t>
    </r>
    <r>
      <rPr>
        <sz val="10"/>
        <color indexed="8"/>
        <rFont val="Arial"/>
        <family val="2"/>
      </rPr>
      <t>, Rudas, I. J. and Tar, J. K.</t>
    </r>
  </si>
  <si>
    <t>A. Garcia, A. Luviano-Juarez, I. Chairez, A. Poznyak and T. Poznyak, "Projectional dynamic neural network identifier for chaotic systems: Application to Chua's circuits"</t>
  </si>
  <si>
    <t>Proceedings of 7th International Symposium of Hungarian Researchers on Computational Intelligence, Budapest, Hungary, pp. 69-82, 2006</t>
  </si>
  <si>
    <t>H. W. Gomma and J. Thomas, "Designing PI Controller Based on Iterative Learning Control using Adaptive Technique"</t>
  </si>
  <si>
    <t>978-3-902661-00-5</t>
  </si>
  <si>
    <t>Proceedings of the 17th World Congress of The International Federation of Automatic Control, Seoul (Korea), pp. 5756-5761</t>
  </si>
  <si>
    <r>
      <t xml:space="preserve">Preitl, Zs., </t>
    </r>
    <r>
      <rPr>
        <u/>
        <sz val="10"/>
        <color indexed="8"/>
        <rFont val="Arial"/>
        <family val="2"/>
      </rPr>
      <t>Precup, R.-E.</t>
    </r>
    <r>
      <rPr>
        <sz val="10"/>
        <color indexed="8"/>
        <rFont val="Arial"/>
        <family val="2"/>
      </rPr>
      <t>, Tar, J. K. and Takacs, M.</t>
    </r>
  </si>
  <si>
    <t>Acta Polytechnica Hungarica (Budapest Tech Polytechnical Institution), vol. 3, no. 3, pp. 29-43, 2006</t>
  </si>
  <si>
    <t>Y. Kamide, T. Zanma and M. Ishida, "Position control using off-line model predictive control in piecewise affine system -experimental verification-"</t>
  </si>
  <si>
    <t>Proceedings of 10th IEEE International Workshop on Advanced Motion Control AMC '08, Trento (Italy), pp. 170-175</t>
  </si>
  <si>
    <t xml:space="preserve">978-1-4244-1702-5 </t>
  </si>
  <si>
    <r>
      <t>Precup, R.-E.</t>
    </r>
    <r>
      <rPr>
        <sz val="10"/>
        <color indexed="8"/>
        <rFont val="Arial"/>
        <family val="2"/>
      </rPr>
      <t xml:space="preserve">, Preitl, Zs., </t>
    </r>
    <r>
      <rPr>
        <u/>
        <sz val="10"/>
        <color indexed="8"/>
        <rFont val="Arial"/>
        <family val="2"/>
      </rPr>
      <t>Preitl, St.</t>
    </r>
    <r>
      <rPr>
        <sz val="10"/>
        <color indexed="8"/>
        <rFont val="Arial"/>
        <family val="2"/>
      </rPr>
      <t xml:space="preserve">, Vaivoda, S., Tar, J. K. and Takacs, M. </t>
    </r>
  </si>
  <si>
    <t>S. Sayeef, G. Foo, M.F. Rahman, Rotor position and speed estimation of a variable structure direct-torque-controlled IPM synchronous motor drive at very low speeds including standstill</t>
  </si>
  <si>
    <t>June</t>
  </si>
  <si>
    <t>IEEE Transactions on Industrial Electronics, vol. 56, no. 6, pp. 2092-2100 (ISI 4.678/09)</t>
  </si>
  <si>
    <t>F. Genduso, R. Miceli, C. Rando, G.R. Galluzzo, Back emf sensorless-control algorithm for high-dynamic performance PMSM</t>
  </si>
  <si>
    <t>IEEE Transactions on Energy Conversion, vol. 25, no. 2, pp. 312-318 (ISI 2.635/09)</t>
  </si>
  <si>
    <t>A.G. Espinosa, J.A. Rosero, J. Cusido, L. Romeral, J.A. Ortega, Fault detection by means of Hilbert-Huang transform of the stator current in a PMSM with demagnetization</t>
  </si>
  <si>
    <t>April</t>
  </si>
  <si>
    <t>IEEE Transactions on Industrial Electronics, vol. 57, no. 4, pp. 1270-1278 (ISI 4.678/09)</t>
  </si>
  <si>
    <t>G. Foo, M.F. Rahman, Sensorless sliding-mode MTPA control of an IPM synchronous motor drive using a sliding-mode observer and HF signal injection</t>
  </si>
  <si>
    <t>IEEE Transactions on Power Electronics, vol. 25, no. 4, pp. 933-942 (ISI 2.929/09)</t>
  </si>
  <si>
    <t>G. Foo, M.F. Rahman, Direct torque control of an IPM-synchronous motor drive at very low speed using a sliding-mode stator flux observer</t>
  </si>
  <si>
    <t>IET Electric Power Applications, vol. 4, no. 4, pp. 226-240 (ISI 1.212/09)</t>
  </si>
  <si>
    <t>J.-L. Chen, T.-H.Liu, C.-L. Chen, Design and implementation of a novel high-performance sensorless control system for interior permanent magnet synchronous motors</t>
  </si>
  <si>
    <t>March</t>
  </si>
  <si>
    <t>IEEE Transactions on Energy Conversion, vol. 25, no. 1, pp. 25-33 (ISI 2.635/09)</t>
  </si>
  <si>
    <t>G. Foo, S. Sayeef, M.F. Rahman, Low-speed and standstill operation of a sensorless direct torque and flux controlled IPM synchronous motor drive</t>
  </si>
  <si>
    <t>IET Electric Power Applications, vol. 4, no. 3, pp. 131-139 (ISI 1.212/09)</t>
  </si>
  <si>
    <t>G. Foo, M.F Rahman, Sensorless vector control of interior permanent magnet synchronous motor drives at very low speed without signal injection</t>
  </si>
  <si>
    <t>IEEE Transactions on Industrial Electronics, vol. 57, no. 1, pp. 395-403 (ISI 4.678/09)</t>
  </si>
  <si>
    <t>G. Foo, M.F. Rahman, Sensorless direct torque and flux controlled IPM synchronous motor drive at very low speed without signal injection</t>
  </si>
  <si>
    <t>IET Electric Power Applications, vol. 4, no. 1, pp. 35-44 (ISI 1.212/09)</t>
  </si>
  <si>
    <t>G. Bisheimer, M.O. Sonnaillon, C.H.D. Angelo, J.A. Solsona, G.O. Garcya, Full speed range permanent magnet synchronous motor control without mechanical sensors</t>
  </si>
  <si>
    <t>Sep.</t>
  </si>
  <si>
    <t>IET Electric Power Applications, vol. 3, no. 5, pp. 413-421 (ISI 1.212/09)</t>
  </si>
  <si>
    <t>G. Foo, M.F. Rahman, Direct torque and flux control of an IPM synchronous motor drive using a backstepping approach</t>
  </si>
  <si>
    <t>July</t>
  </si>
  <si>
    <t>Journal of Power Electronics, vol. 9, no. 4, pp. 582-592 (ISI 1.238/09)</t>
  </si>
  <si>
    <t>G. Foo, M.F. Rahman, Wide speed direct torque and flux controlled IPM synchronous motor drive using a combined adaptive sliding mode observer and HF signal injection</t>
  </si>
  <si>
    <t>1598-2092</t>
  </si>
  <si>
    <t>Feb.</t>
  </si>
  <si>
    <t>Proc. 25th Annual IEEE Applied Power Electronics Conf. and Exposition (APEC 2010), Palm Springs, CA, USA, pp. 1711-1718 (ISI Proc)</t>
  </si>
  <si>
    <t>T.J. Vyncke, R.K. Boel, J.A.A. Melkebeek, On extended Kalman filters with augmented state vectors for the stator flux estimation in SPMSMs</t>
  </si>
  <si>
    <t>1048-2334; 978-1-4244-4782-4</t>
  </si>
  <si>
    <t>Proc. Int. Conf. on Electrical Machines and Systems (ICEMS 2009), Tokyo, Japan, pp. 1167-1172 (ISI Proc)</t>
  </si>
  <si>
    <t>G. Foo, M.F. Rahman, A hybrid signal injection and sliding mode observer for direct torque and flux controlled IPMSM drive</t>
  </si>
  <si>
    <t>978-1-4244-5177-7</t>
  </si>
  <si>
    <t>Proc. Int. Conf. on Electrical Machines and Systems (ICEMS 2009), Tokyo, Japan, pp. 1161-1166 (ISI Proc)</t>
  </si>
  <si>
    <t>G. Foo, C.S. Goon, M.F. Rahman, Analysis and design of the SVM direct torque and flux control scheme for IPM synchronous motors</t>
  </si>
  <si>
    <t>Proc. Int. Conf. on Electrical Machines and Systems (ICEMS 2009), Tokyo, Japan, pp. 631-636 (ISI Proc)</t>
  </si>
  <si>
    <t>Tao Sun, Soon-O Kwon, Jeong-Jong Lee, Geun-Ho Lee, Jung-Pyo Hong, An improved AC standstill inductance test method for interior PM synchronous motor considering cross-magnetization effect</t>
  </si>
  <si>
    <t>Oct.</t>
  </si>
  <si>
    <t>Proc. IEEE IAS Annual Meeting (IEEE-IAS 2009), Houston, TX, USA, pp. 1-7 (ISI Proc)</t>
  </si>
  <si>
    <t>Tao Sun, Soon-O Kwon, Jung-Pyo Hong, Geun-Ho Lee, Inductance measurement of interior permanent magnet synchronous motor in stationary reference frame</t>
  </si>
  <si>
    <t>0197-2618; 978-1-4244-3475-6</t>
  </si>
  <si>
    <t>Sept.</t>
  </si>
  <si>
    <t>Proc. IEEE Energy Conversion Congress and Exposition (IEEE-ECCE 2009), San Jose, California, USA, pp. 2415-2422 (ISI Proc)</t>
  </si>
  <si>
    <t>Tao Sun, Soon-O Kwon, Jeong-Jong Lee, Jung-Pyo Hong, An improved AC standstill method for testing inductances of interior PM synchronous motor considering cross-magnetizing effect</t>
  </si>
  <si>
    <t>Proc. 13th European Conf. on Power Electronics and Applications (EPE 2009), Barcelona, Spain, pp. 5205-5213 (ISI Proc)</t>
  </si>
  <si>
    <t>978-1-4244-4432-8</t>
  </si>
  <si>
    <t>Proc. 13th European Conf. on Power Electronics and Applications (EPE 2009), Barcelona, Spain, pp. 5187-5197 (ISI Proc)</t>
  </si>
  <si>
    <t>G. Foo, M.F. Rahman, Sensorless adaptive sliding mode control of an IPM synchronous motor drive using a sliding mode observer and HF signal injection</t>
  </si>
  <si>
    <t>Proc. 8th Int. Symp. on Advanced Electromechanical Motion Systems &amp; Electric Drives Joint Symp. (ELECTROMOTION 2009), Lille, France (ISI Proc)</t>
  </si>
  <si>
    <t>G. Foo, M.F. Rahman, Wide-speed direct torque and flux controlled interior permanent-magnet synchronous motor drive using a combined adaptive sliding-mode observer and high-frequency signal injection</t>
  </si>
  <si>
    <t>978-1-4244-5150-0</t>
  </si>
  <si>
    <t>G. Foo, M.F. Rahman, An extended rotor-flux model for sensorless direct torque and flux control of interior permanent-magnet synchronous motor drives</t>
  </si>
  <si>
    <t>May</t>
  </si>
  <si>
    <t>Proc. IEEE 6th Int. Power Electronics and Motion Control Conf. (IPEMC 2009), Wuhan, China, pp. 814-819 (ISI Proc)</t>
  </si>
  <si>
    <t>He Feng-you, Gu Shan-mao, Cao Hai-Yang, Zhang Hui, Wide speed-loop range tuning technology for sensorless control of PMSM based on signal injection and stator flux observer,</t>
  </si>
  <si>
    <t>978-1-4244-3556-2</t>
  </si>
  <si>
    <t>Proc. IEEE Region 10 Conf. (TENCON 2009), Singapore, pp. 1-6 (ISI Proc)</t>
  </si>
  <si>
    <t>G. Foo, M.F. Rahman, An extended rotor flux model for sensorless direct torque and flux control of IPM synchronous motor drives</t>
  </si>
  <si>
    <t>978-1-4244-4546-2</t>
  </si>
  <si>
    <t>Proc. IEEE Region 10 Conf. (TENCON 2009), Singapore, pp. 1-7 (ISI Proc)</t>
  </si>
  <si>
    <t>G. Foo, M.F. Rahman, Direct torque and flux controlled IPM synchronous motor drive using a hybrid signal injection and adaptive sliding mode observer</t>
  </si>
  <si>
    <t>Proc. 8th WSEAS Int. Conf. on Electric Power Systems, High Voltages, Electric Machines (POWER 2008), Venice, Italy, Book Series: Recent Advances in Electrical Eng., pp. 47-54 (ISI Proc)</t>
  </si>
  <si>
    <t>A. Ebrahimi, S. Farshad, Speed control in fuzzy direct torque control induction motor drives</t>
  </si>
  <si>
    <t>978-960-474-026-0</t>
  </si>
  <si>
    <t>Proc. 43rd IEEE-IAS Annual Meeting Industry Applications Conf. (IEEE-IAS 2008), Edmonton, Alberta, Canada, pp. 1-8 (ISI Proc)</t>
  </si>
  <si>
    <t>F. Cupertino, P. Giangrande, M. Scaringi, S. Stasi, L. Salvatore, Sensorless control of linear tubular permanent magnet synchronous motors using pulsating signal injection</t>
  </si>
  <si>
    <t>0197-2618; 978-1-4244-2278-4</t>
  </si>
  <si>
    <t>Proc. IEEE Int. Symp. on Industrial Electronics (ISIE 2010), Bari, Italy, pp. 1420-1425 (IEEE)</t>
  </si>
  <si>
    <t>S. Haghbin, S. Lundmark, O. Carlson, Performance of a direct torque controlled IPM drive system in the low speed region</t>
  </si>
  <si>
    <t>Proc. IEEE Int. Symp. on Industrial Electronics (ISIE 2010), Bari, Italy, pp. 1199-1204 (IEEE)</t>
  </si>
  <si>
    <t>M. Carpaneto, M. Marchesoni, G. Parodi, A sensorless PMSM drive operating in the field weakening region using only one current sensor</t>
  </si>
  <si>
    <t>Proc. 8th World Congress on Intelligent Control and Automation (WCICA 2010), Jinan, pp. 2419-2423 (IEEE)</t>
  </si>
  <si>
    <t>Wang Lei, Gu Shanmao, Ye Shengwen, Fang Jinghuan, Research on novel high frequency signal extraction method based on extended Kalman filter theory</t>
  </si>
  <si>
    <t>978-1-4244-6712-9</t>
  </si>
  <si>
    <t>Proc. Int. Symp. on Power Electronics, Electrical Drives, Automation and Motion (SPEEDAM 2010), Pisa, Italy, pp. 318-323 (IEEE)</t>
  </si>
  <si>
    <t>M. Carpaneto, M. Marchesoni, G. Vallini, Practical implementation of a sensorless field oriented PMSM drive with output ac filter</t>
  </si>
  <si>
    <t>978-1-4244-7919-1</t>
  </si>
  <si>
    <t>Proc. 18th Iranian Conf. on Electrical Eng. (ICEE 2010), Isfahan, pp. 739-744 (IEEE)</t>
  </si>
  <si>
    <t>A.R. Shafiei, B.M. Dehkordi, A. Kiyoumarsi, C. Lucas, A hybrid speed sensorless MTPA vector controller for IPMSM drive incorporated with online parameter identification</t>
  </si>
  <si>
    <t>978-1-4244-6760-0</t>
  </si>
  <si>
    <t xml:space="preserve">Proc. IEEE Int. Conf. on Industrial Technology (ICIT 2010), Vina del Mar, Chile, pp. 361-366 (IEEE) </t>
  </si>
  <si>
    <t>Jui-Ling Chen, Tian-Hua Liu, Chih-Lun Chen, Implementation of a novel high-performance sensorless IPMSM control system</t>
  </si>
  <si>
    <t>Dec.</t>
  </si>
  <si>
    <t>Australian Journal of Electrical and Electronics Eng., vol. 6, no. 3, pp. 221-231 (INSPEC)</t>
  </si>
  <si>
    <t>G. Foo, S. Sayeef, M.F. Rahman, Sensorless direct torque and flux control of an IPM synchronous motor drive at low speed and standstill</t>
  </si>
  <si>
    <t>1448-837X</t>
  </si>
  <si>
    <t>Int. Journal of Electrical Eng. (Journal of the Chinese Institute of Electrical Eng., Transactions of the Chinese Institute of Engineers), vol. 16, no. 5, pp. 343-352 (INSPEC)</t>
  </si>
  <si>
    <t>C.-K. Lin, T.-H. Liu, C.-H. Lo, Implementation of a sensorless interior permanent magnet synchronous motor drive system</t>
  </si>
  <si>
    <t>1812-3031</t>
  </si>
  <si>
    <t>World Academy of Science, Engineering and Technology, no. 58, pp. 789-793 (Compendex)</t>
  </si>
  <si>
    <t>Gu Shan-Mao, He Feng-You, Ye Sheng-Wen, Ma Zhi-Xun, Study on position polarity compensation for permanent magnet synchronous motor based on high frequency signal injection</t>
  </si>
  <si>
    <t>_</t>
  </si>
  <si>
    <t>Aug.</t>
  </si>
  <si>
    <t>Australian Journal of Electrical and Electronics Eng., vol. 6, no. 2, pp. 121-132 (INSPEC)</t>
  </si>
  <si>
    <t>G. Foo, M.F. Rahman, Sensorless direct torque and flux controlled interior permanent magnet synchronous motor drive over a wide speed range</t>
  </si>
  <si>
    <t>Proc. IEEE 6th Int. Power Electronics and Motion Control Conf. (IPEMC 2009), Wuhan, China, pp. 1836-1841 (IEEE)</t>
  </si>
  <si>
    <t>He Feng-you, Gu Shan-mao, Cao Hai-Yang, Zhang Hui, Wide speed-loop range tuning technology for sensorless control of PMSM based on signal injection and stator flux observer</t>
  </si>
  <si>
    <t>Diangong Jishu Xuebao / Transactions of China Electrotechnical Society, vol. 24, no. 11, pp. 14-20 (Scopus)</t>
  </si>
  <si>
    <t>Gu Shanmao, He Fengyou, Tan Guojun, Ye Shengwen, A review of sensorless control technology of permanent magnet synchronous motor (in Chinese)</t>
  </si>
  <si>
    <t>1000-6753</t>
  </si>
  <si>
    <t>Master Thesis, Adviser: Prof. Faa-Jeng Lin, National Central Univ., Taiwan, 135p.</t>
  </si>
  <si>
    <t>Hu-Chi Chang, Design and implementation of sensorless DC inverter-fed compressor drive system (in Chinese)</t>
  </si>
  <si>
    <t xml:space="preserve">Sep./Oct. </t>
  </si>
  <si>
    <r>
      <t xml:space="preserve">C. Lascu, </t>
    </r>
    <r>
      <rPr>
        <u/>
        <sz val="10"/>
        <color indexed="8"/>
        <rFont val="Arial"/>
        <family val="2"/>
      </rPr>
      <t>G.-D. Andreescu</t>
    </r>
  </si>
  <si>
    <t>IEEE Transactions on Industrial Electronics, vol. 53, no. 3, pp. 785-794, June 2006. (ISI 4.678/09)</t>
  </si>
  <si>
    <t>IEEE Transactions on Industry Applications, vol. 46, no. 5, pp. 1970-1978 (ISI 1.298/09)</t>
  </si>
  <si>
    <t>G. Pellegrino, R.I. Bojoi, P. Guglielmi, F. Cupertino, Accurate inverter error compensation and related self-commissioning scheme in sensorless induction motor drives</t>
  </si>
  <si>
    <t>IEEE Transactions on Industrial Electronics, vol. 57, no. 9, pp. 3148-3156 (ISI 4.678/09)</t>
  </si>
  <si>
    <t>K.-K. Shyu, J.-K. Lin, V.-T. Pham, M.-J.Yang, T.-W. Wang, Global minimum torque ripple design for direct torque control of induction motor drives</t>
  </si>
  <si>
    <t>Jul./Aug.</t>
  </si>
  <si>
    <t>IEEE Transactions on Industry Applications, vol. 46, no. 4, pp. 1416-1424 (ISI 1.298/09)</t>
  </si>
  <si>
    <t>G. Pellegrino, P. Guglielmi, E. Armando, R.I. Bojoi, Self-commissioning algorithm for inverter nonlinearity compensation in sensorless induction motor drives</t>
  </si>
  <si>
    <t>IEEE Transactions on Industrial Electronics, vol. 57, no. 6, pp. 2101-2110 (ISI 4.678/09)</t>
  </si>
  <si>
    <t>C. Ortega, A. Arias, C. Caruana, J. Balcells, G.M. Asher, Improved waveform quality in the direct torque control of matrix converter-fed PMSM drives</t>
  </si>
  <si>
    <t>IEEE Transactions on Power Electronics, vol. 25, no. 5, pp. 1310-1319 (ISI 2.929/09)</t>
  </si>
  <si>
    <t>F.R. Salmasi, T.A. Najafabadi, P.J. Maralani, An adaptive flux observer with online estimation of dc-link voltage and rotor resistance for VSI-based induction motors</t>
  </si>
  <si>
    <t>Sep./Oct.</t>
  </si>
  <si>
    <t>Int. Review of Electrical Eng. (IREE), vol. 4, no. 5, Part A, pp. 816-824 (ISI 0.570/09)</t>
  </si>
  <si>
    <t>T.A. Nadjafabadi, F.R. Salmasi, A flux observer with online estimation of core loss and rotor resistances for induction motors</t>
  </si>
  <si>
    <t>IEEE Transactions on Industrial Electronics, vol. 56, no. 9, pp. 3443-3452 (ISI 4.678/09)</t>
  </si>
  <si>
    <t>K.C. Veluvolu, Y.C. Soh, Discrete-time sliding mode state and unknown inputs estimations for nonlinear systems</t>
  </si>
  <si>
    <t>IEEE Transactions on Industrial Electronics, vol. 56, no. 9, pp. 3432-3442 (ISI 4.678/09)</t>
  </si>
  <si>
    <t>B. Bandyopadhyay, S. Gandhi, S. Kurode, Sliding mode observer based sliding mode controller for slosh-free motion through PID scheme</t>
  </si>
  <si>
    <t>IEEE Transactions on Industrial Electronics, vol. 56, no. 9, pp. 3424-3431 (ISI 4.678/09)</t>
  </si>
  <si>
    <t>Yong Feng, Jianfei Zheng, Xinghuo Yu, Nguyen Vu Truong, Hybrid terminal sliding-mode observer design method for a permanent-magnet synchronous motor control system</t>
  </si>
  <si>
    <t>IEEE Transactions on Industrial Electronics, vol. 56, no. 9, pp. 3386-3393 (ISI 4.678/09)</t>
  </si>
  <si>
    <t>K.C. Veluvolu, Y.C. Soh, High-gain observers with sliding mode for state and unknown input estimations</t>
  </si>
  <si>
    <t>Applied Soft Computing, vol. 9, no. 4, pp. 1187-1196 (ISI 2.415/09)</t>
  </si>
  <si>
    <t>Cheng-Hung Tsai, Ming-Feng Yeh, Application of CMAC neural network to the control of induction motor drives</t>
  </si>
  <si>
    <t>1568-4946</t>
  </si>
  <si>
    <t>Applied Energy, Elsevier, vol. 86, no. 9, pp. 1565-1573 (ISI 2.209/09)</t>
  </si>
  <si>
    <t>J. Brahmi, L. Krichen, A. Oualia, A comparative study between three sensorless control strategies for PMSG in wind energy conversion system</t>
  </si>
  <si>
    <t>0306-2619</t>
  </si>
  <si>
    <t>May/June</t>
  </si>
  <si>
    <t>Int. Review of Electrical Eng.-IREE, Italy, vol. 4, no. 3, pp. 447-460 (ISI 0.570/09)</t>
  </si>
  <si>
    <t>F. Kolonic, A. Poljugan, A. Slutej, Advanced industrial crane controller based on AC wound motor</t>
  </si>
  <si>
    <t>IEEE Transactions on Industrial Electronics, vol. 56, no. 4, pp. 1263-1272 (ISI 4.678/09)</t>
  </si>
  <si>
    <t>M.N. Uddin, S.W. Nam, Development and implementation of a nonlinear-controller-based IM drive incorporating iron loss with parameter uncertainties</t>
  </si>
  <si>
    <t>Int. Journal of Physical Sciences, Nigeria, vol. 4, no. 4, pp. 221-232 (ISI 0.554/09)</t>
  </si>
  <si>
    <t>S.B. Bodkhe, M.V. Aware, Speed-sensorless, adjustable-speed induction motor drive based on dc link measurement</t>
  </si>
  <si>
    <t>1992-1950</t>
  </si>
  <si>
    <t>IEEE Transactions on Industrial Electronics, vol. 55, no. 12, pp. 4408-4416 (ISI 4.678/09)</t>
  </si>
  <si>
    <t>R. Morales-Caporal, M. Pacas, Encoderless predictive direct torque control for synchronous reluctance machines at very low and zero speed</t>
  </si>
  <si>
    <t>IEEE Transactions on Industrial Electronics, vol. 55, no. 11, pp. 4029-4036 (ISI 4.678/09)</t>
  </si>
  <si>
    <t>Xing-Gang Yan, C. Edwards, Adaptive sliding-mode-observer-based fault reconstruction for nonlinear systems with parametric uncertainties</t>
  </si>
  <si>
    <t>IEEE Transactions on Industrial Electronics, vol. 55, no. 11, pp. 3917-3926 (ISI 4.678/09)</t>
  </si>
  <si>
    <t>Jian-Xin Xu, K. Abidi, Discrete-time output integral sliding-mode control for a piezomotor-driven linear motion stage</t>
  </si>
  <si>
    <t>IEEE Transactions on Industrial Electronics, vol. 55, no. 10, pp. 3611-3618 (ISI 4.678/09)</t>
  </si>
  <si>
    <t>Pinjia Zhang, Bin Lu, T.G. Habetler, A remote and sensorless stator winding resistance estimation method for thermal protection of soft-starter-connected induction machines</t>
  </si>
  <si>
    <t>IEEE Transactions on Industrial Electronics, vol. 55, no. 10, pp. 3758-3771 (ISI 4.678/09)</t>
  </si>
  <si>
    <t>B. Castillo-Toledo, S. Di Gennaro, A.G. Loukianov, J. Rivera, Hybrid control of induction motors via sampled closed representations</t>
  </si>
  <si>
    <t>IEEE Transactions on Industrial Electronics, vol. 55, no. 4, pp. 1749-1760 (ISI 4.678/09)</t>
  </si>
  <si>
    <t>G. Buja, R. Menis, Steady-state performance degradation of a DTC IM drive under parameter and transduction errors</t>
  </si>
  <si>
    <t>IEEE Transactions on Industrial Electronics, vol. 55, no. 2, pp. 620-632 (ISI 4.678/09)</t>
  </si>
  <si>
    <t>M. Barut, S. Bogosyan, M. Gokasan, Experimental evaluation of braided EKF for sensorless control of induction motors</t>
  </si>
  <si>
    <t>IEEE Transactions on Industrial Electronics, vol. 54, no. 6, pp. 3155-3166 (ISI 4.678/09)</t>
  </si>
  <si>
    <t>Kyo-Beum Lee, F. Blaabjerg, An improved DTC-SVM method for sensorless matrix converter drives using an overmodulation strategy and a simple nonlinearity compensation</t>
  </si>
  <si>
    <t>IEEE Transactions on Industrial Electronics, vol. 54, no. 3, pp. 1517-1527 (ISI 4.678/09)</t>
  </si>
  <si>
    <t>Wen-Fang Xie, Sliding-mode-observer-based adaptive control for servo actuator with friction</t>
  </si>
  <si>
    <t>Proc. IEEE Energy Conversion Congress and Exposition (IEEE-ECCE 2009), San Jose, California, USA, pp. 2466-2473 (ISI Proc)</t>
  </si>
  <si>
    <t>Yongchang Zhang, Zhengming Zhao, Ting Lu, Liqiang Yuan, Wei Xu, Jianguo Zhu, A comparative study of Luenberger observer, sliding mode observer and extended Kalman filter for sensorless vector control of induction motor drives</t>
  </si>
  <si>
    <t>Proc. IEEE Energy Conversion Congress and Exposition (IEEE-ECCE 2009), San Jose, California, USA, pp. 1532-1539 (ISI Proc)</t>
  </si>
  <si>
    <t>G. Pellegrino, R. Bojoi, P. Guglielmi, F. Cupertino, Accurate inverter error compensation and related self-commissioning scheme in sensorless induction motor drives</t>
  </si>
  <si>
    <t>Proc. 4th IEEE Conf. on Industrial Electronics and Applications (ICIEA 2009), Xian, China, pp. 2350-2354,  (ISI Proc)</t>
  </si>
  <si>
    <t>Xianqing Cao, Liping Fan, Yidong Zhu, Sliding mode direct torque control with new integrator for stator flux estimation in IPMSM</t>
  </si>
  <si>
    <t>978-1-4244-2799-4</t>
  </si>
  <si>
    <t>Proc. 6th Int. Multi-Conf. on Systems, Signals and Devices (SSD 2009), Djerba, Tunisia, pp. 1-8 (ISI Proc)</t>
  </si>
  <si>
    <t>J. Brahmi, L. Krichen, A. Ouali, Sensorless control of PMSG in WECS using artificial neural network</t>
  </si>
  <si>
    <t>978-1-4244-4345-1</t>
  </si>
  <si>
    <t xml:space="preserve">Proc. 2nd IEEE Int. Power and Energy Conf. (PECon 2008), Johor Bahru, Malaysia, pp. 707-711 (ISI Proc) </t>
  </si>
  <si>
    <t>S. Alireza Davari, Davood Arab Khaburi, Sensorless predictive torque control by means of sliding mode observer</t>
  </si>
  <si>
    <t>978-1-4244-2404-7</t>
  </si>
  <si>
    <t>Proc. 34th Annual Conf. of IEEE Industrial Electronics (IECON 2008), Orlando, FL, USA, pp. 1349-1354 (ISI Proc)</t>
  </si>
  <si>
    <t>H. Abu-Rub, H. Shehadeh, J. Guzinski, Robust flux observer system with sliding mode and fuzzy logic control of induction motors</t>
  </si>
  <si>
    <t>1553-572X;  978-1-4244-1767-4</t>
  </si>
  <si>
    <t>Proc. 43rd IEEE-IAS Annual Meeting Industry Applications Conf. (IEEE-IAS 2008), Edmonton, Alberta, Canada, pp. 1-7 (ISI Proc)</t>
  </si>
  <si>
    <t>G. Pellegrino, P. Guglielmi, E. Armando, I.R. Bojoi, Self-commissioning algorithm for inverter non-linearity compensation in sensorless induction motor drives</t>
  </si>
  <si>
    <t>Proc. 11th Int. Conf. on Electrical Machines and Systems (ICEMS 2008), Wuhan, China, pp. 1491-1496 (ISI Proc)</t>
  </si>
  <si>
    <t>Zhifeng Zhang, Jianguang Zhu, Shiwei Wang, Renyuan Tang, Fuzzy direct torque control based on space vector modulation with new integrator for flux estimation in induction motors</t>
  </si>
  <si>
    <t>978-1-4244-3826-6</t>
  </si>
  <si>
    <t>Proc. IEEE 10th Int. Workshop on Variable Structure Systems (VSS 2008), Antalya, Turkey, pp. 124-129 (ISI Proc)</t>
  </si>
  <si>
    <t>Jian-Xin Xu, Khalid Abidi, Discrete-time output integral sliding mode control for a piezo-motor driven linear motion stage</t>
  </si>
  <si>
    <t>978-1-4244-2199-2</t>
  </si>
  <si>
    <t>Proc. IEEE Int. Conf. on Industrial Technology (ICIT 2008), Chengdu, China, pp. 2044-2049, Apr. (ISI Proc)</t>
  </si>
  <si>
    <t>J. Soltani, N.R. Abjadi, J. Askari, G.R.A. Markadeh, Direct torque control of a two five-phase series connected induction machine drive using a three-level five-phase space vector PWM inverter</t>
  </si>
  <si>
    <t>Proc. 12th Int. Middle East Power System Conf. (MEPCON 2008), Aswan, Egypt, pp. 239-243 (ISI Proc)</t>
  </si>
  <si>
    <t>H. Shehadeh, H. Abu-Rub, S. Ahmed, Robust flux observer system with sliding mode field oriented control of induction motors</t>
  </si>
  <si>
    <t>978-1-4244-1933-3</t>
  </si>
  <si>
    <t>Proc. IEEE Int. Conf. on Systems, Man and Cybernetics (SMC 2007), Montreal, Canada, vols. 1-8, pp. 276-281 (ISI Proc)</t>
  </si>
  <si>
    <t>Cheng-Hung Tsai, Hung-Ching Lu, Speed identification via cerebellar model articulation controller for induction motor</t>
  </si>
  <si>
    <t>1062-922X; 978-1-4244-0990-7</t>
  </si>
  <si>
    <t>Proc. 42nd IEEE IAS Annual Meeting Conf. (IEEE-IAS 2007), New Orleans, LA, USA, pp. 281-288 (ISI Proc)</t>
  </si>
  <si>
    <t>G. Pellegrino, R. Bojoi, P. Guglielmi, Performance comparison of sensorless field oriented control techniques for low cost three-phase induction motor drives</t>
  </si>
  <si>
    <t>0197-2618; 978-1-4244-1260-0</t>
  </si>
  <si>
    <t>Proc. American Control Conf. (ACC 2007), New York, USA, pp. 5881-5886 (ISI Proc)</t>
  </si>
  <si>
    <t>C. Aurora, A. Ferrara, Design and experimental test of a speed/flux sliding mode observer for sensorless induction motors</t>
  </si>
  <si>
    <t>0743-1619; 1-4244-0989-6</t>
  </si>
  <si>
    <t>Proc. 2nd Power Electronics, Drive Systems and Technologies Conf. (PEDSTC 2011), Tehran, Iran, pp. 484-488 (IEEE)</t>
  </si>
  <si>
    <t>S. Alireza Davari, Davood A. Khaburi, Sensorless predictive torque control of induction motor by means of reduced order observer</t>
  </si>
  <si>
    <t>978-1-61284-422-0</t>
  </si>
  <si>
    <t>Proc. Int. Conf. on System Science and Eng. (ICSSE 2010), Taipei, Taiwan, pp. 298-303 (IEEE)</t>
  </si>
  <si>
    <t>Hung-Chih Chen, Chun-I Wu, Chia-Wen Chang, Yeong-Hwa, Hung-Wei Lin, Integral sliding-mode flux observer for sensorless vector-controlled induction motors</t>
  </si>
  <si>
    <t>978-1-4244-6472-2</t>
  </si>
  <si>
    <t>Energy and Power Eng., vol. 2, no. 1, pp. 10-17 (INSPEC)</t>
  </si>
  <si>
    <t>N.R. Abjadi, J. Soltani, J. Askari, Gh.R. Arab Markadeh, Three-level five-phase space vector PWM inverter for a two five-phase series connected induction machine drives</t>
  </si>
  <si>
    <t>1949-243X</t>
  </si>
  <si>
    <t>Int. Journal of Modelling, Identification and Control, vol. 7, no. 4, pp. 321-324 (Compendex)</t>
  </si>
  <si>
    <t>Shuai Guo, Jinbao He, Sensorless control of PMSM based on adaptive sliding mode observer</t>
  </si>
  <si>
    <t>1746-6172</t>
  </si>
  <si>
    <t>Apr./Jun.</t>
  </si>
  <si>
    <t>Electromotion, vol. 16, no. 2, pp. 89-97 (INSPEC)</t>
  </si>
  <si>
    <t>F. Khoucha, K. Marouani, A. Kheloui, M. El Hachemi Benbouzid, A sensorless direct torque control scheme suitable for electric vehicles</t>
  </si>
  <si>
    <t>1223-057X</t>
  </si>
  <si>
    <t>Diangong Jishu Xuebao / Transactions of China Electrotechnical Society, vol. 24, no. 1, pp. 65-69 (Compendex)</t>
  </si>
  <si>
    <t>Fan Yang, Qu Wenlong, Lu Haifeng, Cheng Xiaomeng, Zhang Xing, Wu Lixun, Jiang Shijun, A stator resistance correction method of induction machine based on flux error (in Chinese)</t>
  </si>
  <si>
    <t>Proc. Int. Workshop on Variable Structure Systems (VSS 2008), Antalya, Turkey, pp. 106-111 (IEEE)</t>
  </si>
  <si>
    <t>Jianfei Zheng, Yong Feng, Xinghuo Yu, Hybrid terminal sliding mode observer design method for permanent magnet synchronous motor control system</t>
  </si>
  <si>
    <t>Journal of Electrical Eng. (JEE), vol. 8, no. 2, pp. 100-138 (INSPEC)</t>
  </si>
  <si>
    <t>M.S. Zaky, M. Khater, H. Yasin, S. Shokralla, Review of different speed estimation schemes for sensorless induction motor drives</t>
  </si>
  <si>
    <t>Position and speed sensorless control of PMSM drives based on adaptive observer</t>
  </si>
  <si>
    <t>Proc. 8th European Conf. on Power Electronics and Applications (EPE'99), Lausanne, Switzerland, CDROM: 436.pdf, pp. 1-10, Sep. 1999. (INSPEC)</t>
  </si>
  <si>
    <t>90-75815-04-2</t>
  </si>
  <si>
    <t>IEEE Transactions on Industrial Electronics, vol. 55, no. 2, pp. 570-576 (ISI 4.678/09)</t>
  </si>
  <si>
    <t>A. Piippo, M. Hinkkanen, J. Luomi, Analysis of an adaptive observer for sensorless control of interior permanent magnet synchronous motors</t>
  </si>
  <si>
    <t>Proc. 13th European Conf. on Power Electronics and Applications (EPE 2009), Barcelona, Spain, pp. 2322-2331 (ISI Proc)</t>
  </si>
  <si>
    <t>A. Curson, M. Sumner, A comparison of low speed sensorless control techniques for low voltage PM machines</t>
  </si>
  <si>
    <t xml:space="preserve">Proc. IEEE Int. Symp. on Industrial Electronics (ISIE 2007), Vigo, Spain, pp. 2595-2600 (ISI Proc) </t>
  </si>
  <si>
    <t>T. Halkosaari, Speed sensorless vector control of a redundant permanent magnet wind power generator</t>
  </si>
  <si>
    <t>978-1-4244-0755-2</t>
  </si>
  <si>
    <t xml:space="preserve">Proc. 37th IEEE Power Electronics Specialists Conf. (PESC 2006), Jeju, Korea, vols. 1-7, pp. 2108-2115 (ISI Proc) </t>
  </si>
  <si>
    <t>I. Serban, D. Iles-Klumpner, F. Blaabjerg, I. Boldea, Sensorless control of wound rotor induction generator (WRIG) for wind power applications: the experimental test platform</t>
  </si>
  <si>
    <t>978-0-7803-9716-3</t>
  </si>
  <si>
    <t>Proc. IEEE Vehicle Power and Propulsion Conf. (VPPC 2008), Harbin, Hei Longjiang, China, pp. 1-8 (IEEE)</t>
  </si>
  <si>
    <t>Li Yongdong, Zhu Hao, Sensorless control of permanent magnet synchronous motor - A survey</t>
  </si>
  <si>
    <t>978-1-4244-1848-0</t>
  </si>
  <si>
    <t>US Patent no. 7098623, ABB Oy, Helsinki, Finland</t>
  </si>
  <si>
    <t>Antti Piippo, Method in connection with permanent magnet synchronous machines</t>
  </si>
  <si>
    <t>EU Patent no. EP1653601, ABB Oy, Helsinki, Finland</t>
  </si>
  <si>
    <t>Antti Piippo, Method for estimating the rotor speed and position of a permanent magnet synchronous machine</t>
  </si>
  <si>
    <t>Doctoral Dissertation, supervisor Prof. Jorma Luomi, Helsinki Univ. of Technology, Espoo, Finland, 76p.</t>
  </si>
  <si>
    <t>Antti Piippo, An adaptive observer with signal injection for interior permanent magnet synchronous motors</t>
  </si>
  <si>
    <t>1795-2239; 978-951-22-9378-0</t>
  </si>
  <si>
    <t>These de Doctorat, Institut National Polytechnique de Toulouse, ENSEEIHT, France and Tsinghua Univ., China, supervisors: Prof. M. Fadel, Prof. Y. Li, 82p.+149p.</t>
  </si>
  <si>
    <t>Zedong Zheng, Commande a haute performance et sans capteur mecanique du moteur synchrone a aimants permanents</t>
  </si>
  <si>
    <t>Ph.D. Thesis, Superviser Prof. H. Tuusa, Tampere Univ. of Technology, Finland, 169p.</t>
  </si>
  <si>
    <t>Matti Eskola, Speed and position sensorless control of permanent magnet synchronous motors in matrix converter and voltage source converter applications</t>
  </si>
  <si>
    <t>1459-2045; 952-15-1687-9</t>
  </si>
  <si>
    <t xml:space="preserve"> Nov./Dec.</t>
  </si>
  <si>
    <r>
      <t xml:space="preserve">I. Boldea, C.I. Pitic, C. Lascu, </t>
    </r>
    <r>
      <rPr>
        <u/>
        <sz val="10"/>
        <color indexed="8"/>
        <rFont val="Arial"/>
        <family val="2"/>
      </rPr>
      <t>G.-D. Andreescu</t>
    </r>
    <r>
      <rPr>
        <sz val="10"/>
        <color indexed="8"/>
        <rFont val="Arial"/>
        <family val="2"/>
      </rPr>
      <t>, L. Tutelea, F. Blaabjerg, P. Sandholdt</t>
    </r>
  </si>
  <si>
    <t>DTFC-SVM motion-sensorless control of PM-assisted reluctance synchronous machine as starter-alternator for hybrid electric vehicles</t>
  </si>
  <si>
    <t>IEEE Transactions on Power Electronics, vol. 21, no. 3, pp. 711-719, May 2006. (ISI 2.929/09)</t>
  </si>
  <si>
    <t>IEEE Transactions on Industry Applications, vol. 46, no. 6, pp. 2545-2555 (ISI 1.298/09)</t>
  </si>
  <si>
    <t>Dongkyoung Chwa, Kyo-Beum Lee, Variable structure control of the active and reactive powers for a DFIG in wind turbines</t>
  </si>
  <si>
    <t>IET Electric Power Applications, vol. 4, no. 7, pp. 539-546 (ISI 1.212/09)</t>
  </si>
  <si>
    <t>M. Barcaro, A. Faggion, L. Sgarbossa, N. Bianchi, S. Bolognani, Performance evaluation of an integrated starter alternator using an interior permanent magnet machine</t>
  </si>
  <si>
    <t>IEEE Industrial Electronics Magazine, vol. 2, no. 3, pp. 32-50 (ISI 1.750/09)</t>
  </si>
  <si>
    <t>I. Boldea, Control issues in adjustable speed drives</t>
  </si>
  <si>
    <t>1932-4529</t>
  </si>
  <si>
    <t>IEEE Transactions on Power Electronics, vol. 22, no. 6, pp. 2116-2123 (ISI 2.929/09</t>
  </si>
  <si>
    <t>S. Kouro, R. Bernal, H. Miranda, C.A. Silva, J. Rodriguez, High-performance torque and flux control for multilevel inverter fed induction motors</t>
  </si>
  <si>
    <t>Proc. 8th Int. Symp. on Advanced Electromechanical Motion Systems &amp; Electric Drives Joint Symp. (ELECTROMOTION 2009), Lille, France, pp.1-7 (ISI Proc)</t>
  </si>
  <si>
    <t>Proc. 8th Int. Symp. on Advanced Electromechanical Motion Systems &amp; Electric Drives Joint Symp. (ELECTROMOTION 2009), Lille, France, pp.1-6 (ISI Proc)</t>
  </si>
  <si>
    <t>Proc. IEEE Region 10 Conf. (TENCON 2009), Singapore, pp. 1-6, (ISI Proc)</t>
  </si>
  <si>
    <t>Proc. IEEE Region 10 Conf. (TENCON 2009), Singapore, pp. 1-7, (ISI Proc)</t>
  </si>
  <si>
    <t>Proc. 2nd IEEE Int. Power and Energy Conf. (PECon 2008), Johor Bahru, Malaysia, pp. 277-282 (ISI Proc)</t>
  </si>
  <si>
    <t>G. Foo, S. Sayeef, M.F. Rahman, Sensorless direct torque and flux control of an IPM synchronous motor at low speed and standstill</t>
  </si>
  <si>
    <t>Proc. 34th Annual Conf. of IEEE Industrial Electronics (IECON 2008), Orlando, FL, USA, pp. 1439-1444 (ISI Proc)</t>
  </si>
  <si>
    <t>G. Foo, S. Sayeef, M.F. Rahman, Wide speed sensorless SVM direct torque controlled interior permanent magnet synchronous motor drive</t>
  </si>
  <si>
    <t>1553-572X; 978-1-4244-1767-4</t>
  </si>
  <si>
    <t>Proc. IEEE Int. Conf. on Sustainable Energy Technologies (ICSET 2008), Singapore, pp. 1244-1249 (ISI Proc)</t>
  </si>
  <si>
    <t>Proc. 36th Annual Conf. of the IEEE Industrial Electronics Society (IECON 2010), Glendale, AZ, USA</t>
  </si>
  <si>
    <t>pp. 870, 6pg.</t>
  </si>
  <si>
    <t>978-1-4244-5225-5; 1553-572X</t>
  </si>
  <si>
    <t>http://iecon2010.njit.edu/index2.html</t>
  </si>
  <si>
    <r>
      <t xml:space="preserve">V. Coroban-Schramel, I. Boldea, </t>
    </r>
    <r>
      <rPr>
        <u/>
        <sz val="10"/>
        <rFont val="Arial"/>
        <family val="2"/>
      </rPr>
      <t>G.-D. Andreescu</t>
    </r>
    <r>
      <rPr>
        <sz val="10"/>
        <rFont val="Arial"/>
        <family val="2"/>
      </rPr>
      <t>, F. Blaabjerg</t>
    </r>
  </si>
  <si>
    <t>Proc. IEEE Energy Conversion Congress and Exposition (ECCE 2009), San Jose, California, USA</t>
  </si>
  <si>
    <t>pp. 2131, 8pg.</t>
  </si>
  <si>
    <t>978-1-4244-2893-9</t>
  </si>
  <si>
    <t>http://www.ecce2009.org/</t>
  </si>
  <si>
    <r>
      <t xml:space="preserve">I. Boldea, </t>
    </r>
    <r>
      <rPr>
        <u/>
        <sz val="10"/>
        <rFont val="Arial"/>
        <family val="2"/>
      </rPr>
      <t>G.-D. Andreescu</t>
    </r>
    <r>
      <rPr>
        <sz val="10"/>
        <rFont val="Arial"/>
        <family val="2"/>
        <charset val="238"/>
      </rPr>
      <t>, C. Rossi, A. Pilati, D. Casadei</t>
    </r>
  </si>
  <si>
    <t>Active flux based motion-sensorless vector control of dc-excited synchronous machines</t>
  </si>
  <si>
    <t>pp. 2496, 8pg.</t>
  </si>
  <si>
    <r>
      <rPr>
        <sz val="10"/>
        <rFont val="Arial"/>
        <family val="2"/>
      </rPr>
      <t xml:space="preserve">M.C. Paicu, L. Tutelea, </t>
    </r>
    <r>
      <rPr>
        <u/>
        <sz val="10"/>
        <rFont val="Arial"/>
        <family val="2"/>
      </rPr>
      <t>G.-D. Andreescu</t>
    </r>
    <r>
      <rPr>
        <sz val="10"/>
        <rFont val="Arial"/>
        <family val="2"/>
      </rPr>
      <t>, F. Blaabjerg, C. Lascu, I. Boldea</t>
    </r>
  </si>
  <si>
    <t>Wide speed range sensorless control of PM-RSM via “active flux model”</t>
  </si>
  <si>
    <t>pp. 3822, 8pg.</t>
  </si>
  <si>
    <r>
      <rPr>
        <sz val="10"/>
        <rFont val="Arial"/>
        <family val="2"/>
      </rPr>
      <t xml:space="preserve"> C.A.Bejan, </t>
    </r>
    <r>
      <rPr>
        <u/>
        <sz val="10"/>
        <rFont val="Arial"/>
        <family val="2"/>
      </rPr>
      <t>M. Iacob, G.-D. Andreescu</t>
    </r>
  </si>
  <si>
    <t>SCADA automation system laboratory, elements and applications</t>
  </si>
  <si>
    <t xml:space="preserve"> Proc. 7th International Symposium on Intelligent Systems and Informatics (SISY 2009), Subotica, Serbia</t>
  </si>
  <si>
    <t>pp.181, 6pg.</t>
  </si>
  <si>
    <t>978-1-4244-5348-1</t>
  </si>
  <si>
    <t>http://www.bmf.hu/conferences/sisy2009/</t>
  </si>
  <si>
    <r>
      <rPr>
        <sz val="10"/>
        <rFont val="Arial"/>
        <family val="2"/>
      </rPr>
      <t xml:space="preserve">I. Boldea, V. Coroban-Schramel, </t>
    </r>
    <r>
      <rPr>
        <u/>
        <sz val="10"/>
        <rFont val="Arial"/>
        <family val="2"/>
      </rPr>
      <t>G.-D. Andreescu</t>
    </r>
    <r>
      <rPr>
        <sz val="10"/>
        <rFont val="Arial"/>
        <family val="2"/>
      </rPr>
      <t>, S. Scridon, F. Blaabjerg</t>
    </r>
  </si>
  <si>
    <t>BEGA starter/alternator – Vector control implementation and performance for wide speed range at unity power factor operation</t>
  </si>
  <si>
    <t>Proc. IEEE Industry Applications Society Annual Meeting (IAS 2008), Edmonton, Alberta, Canada (CDROM)</t>
  </si>
  <si>
    <t>pp. 1, 8pg.</t>
  </si>
  <si>
    <t>978-1-4244-2278-4; 0197-2618</t>
  </si>
  <si>
    <t>http://www.ewh.ieee.org/soc/ias/2008/</t>
  </si>
  <si>
    <r>
      <t xml:space="preserve">M. Fătu, R. Teodorescu, I. Boldea, </t>
    </r>
    <r>
      <rPr>
        <u/>
        <sz val="10"/>
        <rFont val="Arial"/>
        <family val="2"/>
      </rPr>
      <t>G.-D. Andreescu</t>
    </r>
    <r>
      <rPr>
        <sz val="10"/>
        <rFont val="Arial"/>
        <family val="2"/>
      </rPr>
      <t>, F. Blaabjerg</t>
    </r>
  </si>
  <si>
    <t>I-F starting method with smooth transition to EMF based motion-sensorless vector control of PM synchronous motor/ generator</t>
  </si>
  <si>
    <t>Proc. 39th IEEE Power Electronics Specialists Conf. (PESC 2008), Rhodes, Greece</t>
  </si>
  <si>
    <t>pp. 1481, 7pg.</t>
  </si>
  <si>
    <t>978-1-4244-1667-7; 0275-9306</t>
  </si>
  <si>
    <t>http://www.thierry-lequeu.fr/data/PESC/PESC2008/index.html</t>
  </si>
  <si>
    <r>
      <t xml:space="preserve"> M. Fătu, C. Lascu, </t>
    </r>
    <r>
      <rPr>
        <u/>
        <sz val="10"/>
        <rFont val="Arial"/>
        <family val="2"/>
      </rPr>
      <t>G.-D. Andreescu</t>
    </r>
    <r>
      <rPr>
        <sz val="10"/>
        <rFont val="Arial"/>
      </rPr>
      <t>, R. Teodorescu, F. Blaabjerg, I. Boldea</t>
    </r>
  </si>
  <si>
    <t>Voltage sags ride-through of motion sensorless controlled PMSG for wind turbines</t>
  </si>
  <si>
    <t>Proc. 42nd IAS Annual Meeting Conf. Record of the 2007 IEEE Industry Applications Conf. (IAS 2007), New Orleans, Louisiana, USA</t>
  </si>
  <si>
    <t>pp. 171, 8pg.</t>
  </si>
  <si>
    <t>978-1-4244-1259-4; 0197-2618</t>
  </si>
  <si>
    <t>http://www.ewh.ieee.org/soc/ias/2007/index.html</t>
  </si>
  <si>
    <r>
      <t xml:space="preserve">I. Şerban, </t>
    </r>
    <r>
      <rPr>
        <u/>
        <sz val="10"/>
        <rFont val="Arial"/>
        <family val="2"/>
      </rPr>
      <t>G.-D. Andreescu</t>
    </r>
    <r>
      <rPr>
        <sz val="10"/>
        <rFont val="Arial"/>
        <family val="2"/>
      </rPr>
      <t>, L. Tutelea, C. Lascu, F. Blaabjerg, I. Boldea</t>
    </r>
  </si>
  <si>
    <t>New state observers and sensorless control of wound rotor induction generator (WRIG) at power grid with experimental characterization</t>
  </si>
  <si>
    <t xml:space="preserve"> Proc. 32nd Annual Conf. of the IEEE Industrial Electronics Society (IECON 2006), Paris, France</t>
  </si>
  <si>
    <t>pp. 1142, 6pg.</t>
  </si>
  <si>
    <t>1-4244-0390-1; 1553-572X</t>
  </si>
  <si>
    <t>http://www.iecon06.iut-amiens.fr/</t>
  </si>
  <si>
    <r>
      <rPr>
        <u/>
        <sz val="10"/>
        <rFont val="Arial"/>
        <family val="2"/>
      </rPr>
      <t>M. Iacob, G.-D. Andreescu</t>
    </r>
    <r>
      <rPr>
        <sz val="10"/>
        <rFont val="Arial"/>
        <family val="2"/>
      </rPr>
      <t>, N. Muntean</t>
    </r>
  </si>
  <si>
    <t>SCADA system for a central heating and power plant</t>
  </si>
  <si>
    <t>Proc. 5th International Symposium on Applied Computational Intelligence and Informatics (SACI 2009), Timisoara, Romania</t>
  </si>
  <si>
    <t>pp.159, 6pg.</t>
  </si>
  <si>
    <t>“Active flux” orientation vector sensorless control of IPMSM</t>
  </si>
  <si>
    <t>Proc. 11th International Conf. on Optimization of Electrical and Electronic Equipment (OPTIM 2008), Braşov, Romania, vol. 2A</t>
  </si>
  <si>
    <t>pp. 161, 8pg.</t>
  </si>
  <si>
    <t>978-1-4244-1544-1</t>
  </si>
  <si>
    <t>http://ieeexplore.ieee.org/xpl/mostRecentIssue.jsp?punumber=4594620</t>
  </si>
  <si>
    <r>
      <t xml:space="preserve">R. Ancuti, I. Boldea, </t>
    </r>
    <r>
      <rPr>
        <u/>
        <sz val="10"/>
        <rFont val="Arial"/>
        <family val="2"/>
      </rPr>
      <t>G.-D. Andreescu</t>
    </r>
    <r>
      <rPr>
        <sz val="10"/>
        <rFont val="Arial"/>
        <family val="2"/>
      </rPr>
      <t>, D. Iles-Klumpner</t>
    </r>
  </si>
  <si>
    <t>Novel motion sensorless control of high-speed small-power SPMSM drives: With experiments</t>
  </si>
  <si>
    <t>Proc. 11th International Conf. on Optimization of Electrical and Electronic Equipment (OPTIM 2008), Braşov, Romania, vol. 3</t>
  </si>
  <si>
    <t>pp. 11, 8pg.</t>
  </si>
  <si>
    <r>
      <t xml:space="preserve">I. Şerban, </t>
    </r>
    <r>
      <rPr>
        <u/>
        <sz val="10"/>
        <rFont val="Arial"/>
        <family val="2"/>
      </rPr>
      <t>G.-D. Andreescu</t>
    </r>
    <r>
      <rPr>
        <sz val="10"/>
        <rFont val="Arial"/>
        <family val="2"/>
      </rPr>
      <t>, C. Lascu, F. Blaabjerg, I. Boldea</t>
    </r>
  </si>
  <si>
    <t>Sensorless wound-rotor induction machine (WRIM): dual-converter motoring control with short-circuited stator</t>
  </si>
  <si>
    <t>Proc. 10th International Conf. on Optimization of Electrical and Electronic Equipment (OPTIM 2006), Braşov, Romania, vol. 2</t>
  </si>
  <si>
    <t>pp. 221, 8pg.</t>
  </si>
  <si>
    <t>978-973-635-705-6</t>
  </si>
  <si>
    <t>http://optim.8m.com/</t>
  </si>
  <si>
    <r>
      <t>V. Coroban, I. Boldea,</t>
    </r>
    <r>
      <rPr>
        <u/>
        <sz val="10"/>
        <rFont val="Arial"/>
        <family val="2"/>
      </rPr>
      <t xml:space="preserve"> G.-D. Andreescu</t>
    </r>
  </si>
  <si>
    <t>BEGA – Motor/generator vector control for wide constant power speed range</t>
  </si>
  <si>
    <t>Proc. 10th International Conf. on Optimization of Electrical and Electronic Equipment (OPTIM 2006), Braşov, Romania, vol. 3</t>
  </si>
  <si>
    <t xml:space="preserve"> pp. 79, 8pg.</t>
  </si>
  <si>
    <t>978-973-635-705-3</t>
  </si>
  <si>
    <r>
      <t xml:space="preserve">M. Fătu, I. Boldea, C. Lascu, L. Tutelea, </t>
    </r>
    <r>
      <rPr>
        <u/>
        <sz val="10"/>
        <rFont val="Arial"/>
        <family val="2"/>
      </rPr>
      <t>G.-D. Andreescu</t>
    </r>
  </si>
  <si>
    <t>Motion sensorless variable speed PMSG control at power grid</t>
  </si>
  <si>
    <t xml:space="preserve"> pp. 9, 8pg.</t>
  </si>
  <si>
    <t xml:space="preserve">2009 SEP 03-05 </t>
  </si>
  <si>
    <t>Some considerations Regarding the Use of Simulations versus Practical Experiences in Engineering Education</t>
  </si>
  <si>
    <t xml:space="preserve">978-960-89832-7-4 </t>
  </si>
  <si>
    <t>G. Foo, S. Sayeef, M.F. Rahman, Wide speed operation of a direct torque and flux controlled IPM synchronous motor drive without a mechanical sensor</t>
  </si>
  <si>
    <t>978-1-4244-1887-9</t>
  </si>
  <si>
    <t xml:space="preserve">Proc. 13th Int. Power Electronics and Motion Control Conf. (EPE-PEMC 2008), Poznan, Poland, pp. 2269-2274 (ISI Proc) </t>
  </si>
  <si>
    <t xml:space="preserve">Proc. Int. Aegean Conf. on Electrical Machines and Power Electronics (ACEMP'07 and Electromotion'07), Bodrum, Turkey, pp. 369-377 (ISI Proc) </t>
  </si>
  <si>
    <t>I. Boldea, Automobile electrification trends: A review</t>
  </si>
  <si>
    <t>978-1-4244-0890-0</t>
  </si>
  <si>
    <t>G. Foo, M.F. Rahman, Sensorless direct torque and flux controlled interior permanent magnet synchronous motor drive over a wide speed range,</t>
  </si>
  <si>
    <t>Proc. Australasian Universities Power Eng. Conf. (AUPEC 2008), Sydney, Australia, pp. 1-7 (IEEE)</t>
  </si>
  <si>
    <t>978-0-7334-2715-2</t>
  </si>
  <si>
    <t>Adaptive observer for sensorless control of permanent magnet synchronous motor drives</t>
  </si>
  <si>
    <t>Electric Power Components and Systems, vol. 30, no. 2, pp. 107-119, Feb. 2002. (ISI 0.349/09)</t>
  </si>
  <si>
    <t>1532-5008</t>
  </si>
  <si>
    <t>Chinese Journal of Mechanical Eng. (English Ed.), vol. 21, no. 2, pp. 13-16 (ISI)</t>
  </si>
  <si>
    <t>Dailin Zhang, Youping Chen, Wu Ai, Zude Zhou, Ching Tom Kong, Force ripple suppression technology for linear motors based on back propagation neural network</t>
  </si>
  <si>
    <t>1000-9345</t>
  </si>
  <si>
    <t>IET Electric Power Applications, vol. 2, no. 2, pp. 88-98 (ISI 1.212/09)</t>
  </si>
  <si>
    <t>T.F. Chan, W. Wang, P. Borsje, Y.K. Wong, S.L. Ho, Sensorless permanent-magnet synchronous motor drive using a reduced-order rotor flux observer</t>
  </si>
  <si>
    <t>Journal of Advanced Manufacturing Technology, Springer, London, vol. 35, no. 3-4, pp. 301-308 (ISI 1.128/09)</t>
  </si>
  <si>
    <t>Dailin Zhang, Youping Chen, Wu Ai, Zude Zhou, Precision motion control of permanent magnet linear motors</t>
  </si>
  <si>
    <t>0268-3768</t>
  </si>
  <si>
    <t>IEEE Transactions on Magnetics, vol. 43, no. 10, pp. 3868-3871 (ISI 1.061/09)</t>
  </si>
  <si>
    <t>Dailin Zhang, Youping Chen, Ching Tom Kong, Wu Ai, Zude Zhou, Compensation scheme of position angle errors of permanent-magnet linear motors</t>
  </si>
  <si>
    <t>0018-9464</t>
  </si>
  <si>
    <t>IET Electric Power Applications, vol. 1, no. 4, pp. 557-564 (ISI 1.212/09)</t>
  </si>
  <si>
    <t>T. Kim, H.-W. Lee, M. Ehsani, Position sensorless brushless DC motor/generator drives: Review and future trends</t>
  </si>
  <si>
    <t>Proc. IEEE Int. Symp. in Industrial Electronics (ISIE 2008), Cambridge, UK, pp. 706-711 (ISI Proc)</t>
  </si>
  <si>
    <t>P. Maussion, S. Caux, M. Fakih, Robust Matsui observer tuning under parameter variations based on 2D experimental designs</t>
  </si>
  <si>
    <t>978-1-4244-1666-0</t>
  </si>
  <si>
    <t>Proc. Int. Symp. on Power Electronics, Electrical Drives, Automation and Motion (SPEEDAM 2008), Ischia, Italy, pp. 8-13 (ISI Proc)</t>
  </si>
  <si>
    <t>S. Caux, P. Maussion, Optimal setting of PMSM observer parameters using 2D experimental designs</t>
  </si>
  <si>
    <t>978-1-4244-1663-9</t>
  </si>
  <si>
    <t>Proc. 26th Chinese Control Conf. (CCC 2007), Zhangjiajie, Hunan, China, pp. 27-31 (ISI Proc)</t>
  </si>
  <si>
    <t>Chen Yongjun, Huang Shenghua, Wan Shanming, Wu Fang, A direct torque controlled permanent magnetic synchronous motor system based on the new rotor position estimation</t>
  </si>
  <si>
    <t>978-7-900719-22-5</t>
  </si>
  <si>
    <t>Proc. IEEE Int. Symp. on Industrial Electronics (ISIE 2007), Vigo, Spain, pp. 2232-2237 (ISI Proc)</t>
  </si>
  <si>
    <t>S. Caux, P. Maussion, Robust sensorless tuning of a PMSM drive with 2D experimental designs</t>
  </si>
  <si>
    <t>Proc. IEEE Int. Symp. on Industrial Electronics (ISIE 2006), Montreal, Canada, vols. 1-7, pp. 2083-2088 (ISI Proc)</t>
  </si>
  <si>
    <t>B. Gerard, S. Caux, P. Maussion, Redundant position observer improvement for sensorless PMSM at low speed</t>
  </si>
  <si>
    <t>978-1-4244-0496-4</t>
  </si>
  <si>
    <t xml:space="preserve">Jilin Daxue Xuebao (Gongxueban) / Journal of Jilin Univ. (Eng. and Technology Ed.), vol. 39, no. 5, pp. 1252-1256 (INSPEC) </t>
  </si>
  <si>
    <t>Jian-qun Han, Ping Zheng, Fuzzy control of rotor speed in permanent magnet synchronous double-rotor/double-stator machine (in Chinese)</t>
  </si>
  <si>
    <t>1671-5497</t>
  </si>
  <si>
    <t>Control Eng. of China, Northeastern Univ., China, vol. 16, no. 3, pp. 350-353 (INSPEC)</t>
  </si>
  <si>
    <t>Jian-qun Han, Ping Zheng, A control strategy of PM synchronous double-rotor/double-stator machine (in Chinese)</t>
  </si>
  <si>
    <t>1671-7848</t>
  </si>
  <si>
    <t>Diangong Jishu Xuebao / Transactions of China Electrotechnical Society, vol. 24, no. 1, pp. 76-80 (Compendex)</t>
  </si>
  <si>
    <t>Jianqun Han, Ping Zheng, A simplified direct torque control method of PMSM applied in electric vehicles (in Chinese)</t>
  </si>
  <si>
    <t>Kongzhi Lilun Yu Yinyong / Control Theory and Applications, vol. 24, no. 4, pp. 687-691 (Compendex)</t>
  </si>
  <si>
    <t>Dailin Zhang, Youping Chen, Wu Ai, Zude Zhou, Correction technology of the position angles of linear motors based on MRAC method (in Chinese)</t>
  </si>
  <si>
    <t>1000-8152</t>
  </si>
  <si>
    <t>Zhongguo Dianji Gongcheng Xuebao / Proc. of the Chinese Society of Electrical Eng. (CSEE), vol. 27, no. 12, pp. 14-18 (Compendex)</t>
  </si>
  <si>
    <t>Dailin Zhang, Youping Chen, Wu Ai, Zude Zhou, Research on disturbance suppression technology for linear motors based on a disturbance observer model (in Chinese)</t>
  </si>
  <si>
    <t>0258-8013</t>
  </si>
  <si>
    <r>
      <t xml:space="preserve">M. Fatu, C. Lascu, </t>
    </r>
    <r>
      <rPr>
        <u/>
        <sz val="10"/>
        <color indexed="8"/>
        <rFont val="Arial"/>
        <family val="2"/>
      </rPr>
      <t>G.-D. Andreescu</t>
    </r>
    <r>
      <rPr>
        <sz val="10"/>
        <color indexed="8"/>
        <rFont val="Arial"/>
        <family val="2"/>
      </rPr>
      <t>, R. Teodorescu, F. Blaabjerg, I. Boldea</t>
    </r>
  </si>
  <si>
    <t>Proc. 42nd IEEE IAS Annual Meeting Conf. (IEEE-IAS 2007), New Orleans, Louisiana, USA, pp. 171-178, Sep. 2007. (ISI Proc)</t>
  </si>
  <si>
    <t>IEEE Transactions on Industrial Electronics, vol. 56, no. 6, pp. 2162-2173 (ISI 4.678/09)</t>
  </si>
  <si>
    <t>S. Alepuz, S. Busquets-Monge, J. Bordonau, J.A. Martinez-Velasco, C.A. Silva, J. Pontt, J. Rodriguez, Control strategies based on symmetrical components for grid-connected converters under voltage dips</t>
  </si>
  <si>
    <t>Proc. Int. Conf. on Electrical Machines and Systems (ICEMS 2009), Tokyo, Japan, pp. 1600-1605 (ISI Proc)</t>
  </si>
  <si>
    <t>Jiao Liu, Heng Nian, Jiawen Li, Rong Zeng, Sensorless control of PMSG for wind turbines based on the on-line parameter identification</t>
  </si>
  <si>
    <t>Proc. Int. Conf. on Sustainable Power Generation and Supply (SUPERGEN 2009), Nanjing, China pp. 1265-1270 (ISI Proc)</t>
  </si>
  <si>
    <t>Xiao-ping Yang, Xian-feng Duan, Yan-li Bai, Asymmetrical voltage dip ride-through enhancement of directly driven wind turbine with permanent magnet synchronous generator</t>
  </si>
  <si>
    <t>978-1-4244-4934-7</t>
  </si>
  <si>
    <t>Proc. Asia-Pacific Power and Energy Eng. Conf. (APPEEC 2009), Wuhan, China, pp. 797-801 (ISI Proc)</t>
  </si>
  <si>
    <t>Xiao-ping Yang, Xian-feng Duan, Fan Feng, Lu-lin Tian, Low voltage ride-through of directly driven wind turbine with permanent magnet synchronous generator</t>
  </si>
  <si>
    <t>978-1-4244-2486-3</t>
  </si>
  <si>
    <t>Proc. 34th Annual Conf. of IEEE Industrial Electronics (IECON 2008), Orlando, FL, USA, pp. 2135-2140 (ISI Proc)</t>
  </si>
  <si>
    <t>M. Singh, A. Chandra, Power maximization and voltage sag/swell ride-through capability of PMSG based variable speed wind energy conversion system</t>
  </si>
  <si>
    <t>Power System Technology, vol. 34, no. 10, pp. 94-97 (INSPEC)</t>
  </si>
  <si>
    <t>Sheng YE, Shoudao HUANG, Keyuan HUANG, Lei XIAO, Control strategy of pulse width modulation rectifier under asymmetrical input voltages (in Chinese)</t>
  </si>
  <si>
    <t>1000-3673</t>
  </si>
  <si>
    <t>Proc. IEEE Int. Symp. on Industrial Electronics (ISIE 2010), Bari, Italy, pp. 2499-2504 (IEEE)</t>
  </si>
  <si>
    <t>R. Blasco-Gimenez, S. Ano-Villalba, J. Rodriguez-D'derlee, F. Morant, S. Bernal, Voltage and frequency control of SG based wind farms with uncontrolled HVDC rectifier</t>
  </si>
  <si>
    <t>Proc. IEEE Int. Symp. on Industrial Electronics (ISIE 2010), Bari, Italy, pp. 2357-2362 (IEEE)</t>
  </si>
  <si>
    <t>S. Alepuz, A. Calle, S. Busquets-Monge, J. Bordonau, S. Kouro, B. Wu, Control scheme for low voltage ride-through compliance in back-to-back NPC converter based wind power systems</t>
  </si>
  <si>
    <t>Proc. 2nd IEEE Int. Symp. on Power Electronics for Distributed Generation Systems (PEDG 2010), Hefei, China, pp. 81-84 (IEEE)</t>
  </si>
  <si>
    <t>Shuying Yang, Xing Zhang, Chongwei Zhang, Zhen Xie, Fei Li, Sensorless control for PMSG in direct-drive wind turbines</t>
  </si>
  <si>
    <t>978-1-4244-5669-7</t>
  </si>
  <si>
    <t>Electric Machines and Control, vol. 14, no. 2, pp. 7-12 (INSPEC)</t>
  </si>
  <si>
    <t>Xiao-ping Yang, Xian-feng Duan, Yan-ru Zhong, Asymmetrical faults ride-through of directly driven wind turbine with permanent magnet synchronous generator (in Chinese)</t>
  </si>
  <si>
    <t>1007-449X</t>
  </si>
  <si>
    <t>Dianli Xitong Zidonghua / Automation of Electric Power Systems, vol. 33, no. 21, pp. 87-91 (INSPEC)</t>
  </si>
  <si>
    <t>Zilong Zhao, Weining Wu, Wei Wang, A low voltage ride through technology for direct-drive wind turbines under unbalanced voltage dips (in Chinese)</t>
  </si>
  <si>
    <t>1000-1026</t>
  </si>
  <si>
    <t>Dianli Xitong Zidonghua / Automation of Electric Power Systems, vol. 33, no. 12, pp. 91-96 (INSPEC)</t>
  </si>
  <si>
    <t>J. Yao, Y. Liao, K. Zhuang, A low voltage ride-through control strategy of permanent magnet direct-driven wind turbine under grid faults (in Chinese)</t>
  </si>
  <si>
    <t>Dianli Xitong Zidonghua / Automation of Electric Power Systems, vol. 32, no. 12, pp. 78-82 (Compendex)</t>
  </si>
  <si>
    <t>L. Wang, X. Zhang, C. Zhang, S. Yang, R. Cao, Sensorless control method for direct driven wind turbines based on position observation (in Chinese)</t>
  </si>
  <si>
    <r>
      <t xml:space="preserve">I. Boldea, M.C. Paicu, </t>
    </r>
    <r>
      <rPr>
        <u/>
        <sz val="10"/>
        <color indexed="8"/>
        <rFont val="Arial"/>
        <family val="2"/>
      </rPr>
      <t>G.-D. Andreescu</t>
    </r>
  </si>
  <si>
    <t>IEEE Transactions on Power Electronics, vol. 23, no. 5, pp. 2612-2618, Sep. 2008. (ISI 2.929/09)</t>
  </si>
  <si>
    <t>European Transactions on Electrical Power, vol. 21, no. 1, pp. 865-876 (ISI 0.326/09)</t>
  </si>
  <si>
    <t>Tzu-shien Chuang, Line back-EMF oriented 6/4 pole PMA-SynRM drive based on third harmonic current injection</t>
  </si>
  <si>
    <t>1430-144X</t>
  </si>
  <si>
    <t>IEEE Transactions on Power Electronics, vol. 25, no. 4, pp. 875-888 (ISI 2.929/09</t>
  </si>
  <si>
    <t>F.M.L. De Belie, P. Sergeant, J.A. Melkebeek, A sensorless drive by applying test pulses without affecting the average-current samples</t>
  </si>
  <si>
    <t>Nov./Dec.</t>
  </si>
  <si>
    <t>IEEE Transactions on Industry Applications, vol. 45, no. 6, pp. 1939-1946 (ISI 1.298/09)</t>
  </si>
  <si>
    <t>Shanshan Wu, D.D. Reigosa, Y. Shibukawa, M.A. Leetmaa, R.D. Lorenz, Yongdong Li, Interior permanent-magnet synchronous motor design for improving self-sensing performance at very low speed</t>
  </si>
  <si>
    <t>Proc. IEEE Energy Conversion Congress and Exposition (ECCE 2010), Atlanta, GA, USA, pp. 1150-1157 (ISI Proc)</t>
  </si>
  <si>
    <t>G. Pellegrino, R. Bojoi, P. Guglielmi, Unified direct-flux vector control for AC motor drives</t>
  </si>
  <si>
    <t>Proc. IEEE Int. Symp. on Industrial Electronics (ISIE 2010), Bari, Italy, pp. 1314-1320 (IEEE)</t>
  </si>
  <si>
    <t>C.E. Nino, A.R. Tariq, S. Jurkovic, E.G. Strangas, High performance low speed sensorless control of interior permanent magnet synchronous motor</t>
  </si>
  <si>
    <t>Proc. 12th Int. Conf. on Optimization of Electrical and Electronic Equipment (OPTIM 2010), Brasov, Romania, pp. 337-342 (IEEE)</t>
  </si>
  <si>
    <t>S.-C. Agarlita, M. Fatu, L.N. Tutelea, F. Blaabjerg, I. Boldea, I-f starting and active flux based sensorless vector control of reluctance synchronous motors, with experiments</t>
  </si>
  <si>
    <t>1842-0133; 978-1-4244-7019-8</t>
  </si>
  <si>
    <t>Proc. Technological Innovation for Sustainability - 2nd IFIP WG 5.5/SOCOLNET Doctoral Conf. on Computing, Electrical and Industrial Systems (DoCEIS 2011), IFIP Advances in Information and Communication Technology, Costa de Caparica, Portugal, vol. 349, pp. 502-509 (Springer Link)</t>
  </si>
  <si>
    <t>A.I. Leon-Sanchez, E. Romero-Cadaval, M.I. Milanes-Montero, J. Gallardo-Lozano, Optimization of losses in permanent magnet synchronous motors for electric vehicle application</t>
  </si>
  <si>
    <t>364219169X; 978-3642191695</t>
  </si>
  <si>
    <r>
      <t xml:space="preserve">C.I. Pitic, </t>
    </r>
    <r>
      <rPr>
        <u/>
        <sz val="10"/>
        <color indexed="8"/>
        <rFont val="Arial"/>
        <family val="2"/>
      </rPr>
      <t>G.-D. Andreescu</t>
    </r>
    <r>
      <rPr>
        <sz val="10"/>
        <color indexed="8"/>
        <rFont val="Arial"/>
        <family val="2"/>
      </rPr>
      <t>, F. Blaabjerg, I. Boldea</t>
    </r>
  </si>
  <si>
    <t>IPMSM motion-sensorless direct torque and flux control</t>
  </si>
  <si>
    <t>Proc. 31st Annual Conf. of IEEE Industrial Electronics Soc. (IECON 2005), Raleigh, NC, USA, pp. 1756-1761, Nov. 2005. (ISI Proc)</t>
  </si>
  <si>
    <t>1553-572X; 0-7803-9252-3</t>
  </si>
  <si>
    <t>Electric Power Components and Systems, vol. 36, no. 9, pp. 897-913 (ISI 0.349/09)</t>
  </si>
  <si>
    <t>Xuefang Lin-Shi, F. Morel, J.-M. Retif, B. Allard, A new direct current control for a permanent magnet synchronous machine</t>
  </si>
  <si>
    <t>Proc. 13th Int. Power Electronics and Motion Control Conf. (EPE-PEMC 2008), Poznan, Poland, pp. 2269-2274 (ISI Proc)</t>
  </si>
  <si>
    <t>Proc. IEEE Vehicle Power and Propulsion Conf. (VPPC 2006), Windsor, UK, pp. 203-208 (ISI Proc)</t>
  </si>
  <si>
    <t>D. Iles-Klumpner, I. Serban, M. Risticevic, PMSM drive systems for electric active steering (EAFS) application: A comparative characterization</t>
  </si>
  <si>
    <t>978-1-4244-0158-1</t>
  </si>
  <si>
    <r>
      <t xml:space="preserve">I. Boldea, M. C. Paicu, </t>
    </r>
    <r>
      <rPr>
        <u/>
        <sz val="10"/>
        <color indexed="8"/>
        <rFont val="Arial"/>
        <family val="2"/>
      </rPr>
      <t>G.-D. Andreescu</t>
    </r>
    <r>
      <rPr>
        <sz val="10"/>
        <color indexed="8"/>
        <rFont val="Arial"/>
        <family val="2"/>
      </rPr>
      <t>, F. Blaabjerg</t>
    </r>
  </si>
  <si>
    <t>"Active flux" DTFC-SVM sensorless control of IPMSM</t>
  </si>
  <si>
    <t>IEEE Transactions on Energy Conversion, vol. 24, no. 2, pp. 314-322, June 2009. (ISI 2.635/09)</t>
  </si>
  <si>
    <t>Proc. IEEE Energy Conversion Congress and Exposition (ECCE 2010), Atlanta, GA, USA, pp. 1766-1771 (ISI Proc)</t>
  </si>
  <si>
    <t>P. Brockerhoff, M. Schulz, Direct measuring position encoder for axial transversal flux machine</t>
  </si>
  <si>
    <t>Journal of Advances in Information Technology, vol. 1, no. 4, pp. 163-167 (INSPEC)</t>
  </si>
  <si>
    <t>E. Kaliappan, C. Sharmeela, Direct torque control of PMBLDC motor using hybrid (GA and fuzzy logic) controller</t>
  </si>
  <si>
    <t>1798-2340</t>
  </si>
  <si>
    <t>Proc. Int. Power Engineering Conf. (IPEC 2010), Singapore, pp. 52-56 (IEEE)</t>
  </si>
  <si>
    <t>E. Kaliappan, C. Sharmeela, A.V. Sayee Krishna, Direct torque control of PMBLDC motor using hybrid (GA and fuzzy logic) controller</t>
  </si>
  <si>
    <t>1947-1262; 978-1-4244-7399-1</t>
  </si>
  <si>
    <r>
      <rPr>
        <u/>
        <sz val="10"/>
        <color indexed="8"/>
        <rFont val="Arial"/>
        <family val="2"/>
      </rPr>
      <t>G.-D. Andreescu</t>
    </r>
    <r>
      <rPr>
        <sz val="10"/>
        <color indexed="8"/>
        <rFont val="Arial"/>
        <family val="2"/>
      </rPr>
      <t>, A. Popa, A. Spilca</t>
    </r>
  </si>
  <si>
    <t>Two sliding mode based observers for sensorless control of PMSM drives</t>
  </si>
  <si>
    <t>Electric Power Components and Systems, vol. 30, no. 2, pp. 121-133, Feb. 2002. (ISI 0.349/09)</t>
  </si>
  <si>
    <t>Chaos: An Interdisciplinary Journal of Nonlinear Science, vol. 18, no. 1, 12p. (ISI 1.795/09)</t>
  </si>
  <si>
    <t>A.A. Zaher, A nonlinear controller design for permanent magnet motors using a synchronization-based technique inspired from the Lorenz system</t>
  </si>
  <si>
    <t>1054-1500</t>
  </si>
  <si>
    <t>Proc. 11th Int. Conf. on Intelligent Eng. Systems (INES 2007), Budapest, Hungary, pp. 253-258 (ISI Proc)</t>
  </si>
  <si>
    <t>P. Korondi, Sector sliding mode design based on tensor product model transformation</t>
  </si>
  <si>
    <t>1-4244-1147-5</t>
  </si>
  <si>
    <t>Small &amp; Special Electrical Machines, vol. 38, no. 3, pp. 46-49 (INSPEC)</t>
  </si>
  <si>
    <t xml:space="preserve">Shu-qiang Jin, Yu-rong Nan, Xiao-dong Wu, Position sensorless control of PMSMs by an improved sliding mode observer (in Chinese), </t>
  </si>
  <si>
    <t>1004-7018</t>
  </si>
  <si>
    <t>Proc. IEEE Int. Conf. on Mechatronics (ICM 2006), Budapest, pp. 672-677 (IEEE)</t>
  </si>
  <si>
    <t>P. Korondi, Z. Petres, Sliding mode control based on tensor product model transformation</t>
  </si>
  <si>
    <t>0-7803-9713-4</t>
  </si>
  <si>
    <r>
      <t xml:space="preserve">I. Serban, </t>
    </r>
    <r>
      <rPr>
        <u/>
        <sz val="10"/>
        <color indexed="8"/>
        <rFont val="Arial"/>
        <family val="2"/>
      </rPr>
      <t>G.-D. Andreescu</t>
    </r>
    <r>
      <rPr>
        <sz val="10"/>
        <color indexed="8"/>
        <rFont val="Arial"/>
        <family val="2"/>
      </rPr>
      <t>, L. Tutelea, C. Lascu, F. Blaabjerg, I. Boldea</t>
    </r>
  </si>
  <si>
    <t>Proc. 32nd Annual Conf. of the IEEE Industrial Electronics Society (IECON 2006), Paris, France, pp. 1142-1147, Nov. 2006. (ISI Proc)</t>
  </si>
  <si>
    <t>1553-572X; 978-1-4244-0135-2</t>
  </si>
  <si>
    <t>IEEE Industry Applications Magazine, vol. 15, no. 6, pp. 61-68, (ISI 0.727/09)</t>
  </si>
  <si>
    <t>A. Bellini, G. Franceschini, E. Lorenzani, C. Tassoni, Distributed cogeneration plants</t>
  </si>
  <si>
    <t>1077-2618</t>
  </si>
  <si>
    <t>IET Electric Power Applications, vol. 3, no. 6, pp. 520-530 (ISI 1.212/09)</t>
  </si>
  <si>
    <t>T. Bhattacharya, L. Umanand, Negative sequence compensation within fundamental positive sequence reference frame for a stiff micro-grid generation in a wind power system using slip ring induction machine</t>
  </si>
  <si>
    <t>IET Electric Power Applications, vol. 3, no. 1, 67-76 (ISI 1.212/09)</t>
  </si>
  <si>
    <t>T. Bhattacharya, L. Umanand, Rotor position estimator for stator flux-oriented sensorless control of slip ring induction machine</t>
  </si>
  <si>
    <t>Proc. 39th IEEE Power Electronics Specialists Conf. (PESC 2008), Rhodes, Greece, pp. 2723-2727 (ISI Proc)</t>
  </si>
  <si>
    <t>Yuan Guofeng, Li Yongdong, Chai Jianyun, Jiang Xinjian, A novel position sensor-less control scheme of doubly fed induction wind generator based on MRAS method</t>
  </si>
  <si>
    <t>0275-9306; 978-1-4244-1667-7</t>
  </si>
  <si>
    <t>Proc. 13th European Conf. on Power Electronics and Applications (EPE 2009), Barcelona, Spain, pp. 1-10 (IEEE)</t>
  </si>
  <si>
    <t>J.-B.G. Manel, A. Jihen, S.-B. Ilhem, A novel approach of direct active and reactive power control allowing the connection of the DFIG to the grid</t>
  </si>
  <si>
    <t>Qinghua Daxue Xuebao / Journal of Tsinghua Univ. (Scince and Technology), vol. 49, no. 4, pp. 461-464 (INSPEC)</t>
  </si>
  <si>
    <t>Guofeng Yuan, Yongdong Li, Jianyun Chai, Positioning sensor-less control method for doubly fed induction wind power generator (in Chinese)</t>
  </si>
  <si>
    <t>1000-0054</t>
  </si>
  <si>
    <r>
      <rPr>
        <u/>
        <sz val="10"/>
        <color indexed="8"/>
        <rFont val="Arial"/>
        <family val="2"/>
      </rPr>
      <t>G.-D. Andreescu</t>
    </r>
    <r>
      <rPr>
        <sz val="10"/>
        <color indexed="8"/>
        <rFont val="Arial"/>
        <family val="2"/>
      </rPr>
      <t>, A. Popa</t>
    </r>
  </si>
  <si>
    <t>Flux estimator based on integrator with DC-offset correction loop for sensorless direct torque and flux control</t>
  </si>
  <si>
    <t>Proc. 15th Int. Conf. on Electrical Machines (ICEM 2002), Bruges, Belgium, CDROM: 621.pdf, pp. 1-6, Aug. 2002. (INSPEC)</t>
  </si>
  <si>
    <t>90-76019-18-5</t>
  </si>
  <si>
    <t>Przeglad Electrotechniczny, vol. 86, no. 4, pp. 273-279 (ISI 0.196/09)</t>
  </si>
  <si>
    <t>L.M. Grzesiak, G. Gabka, Sensorless control of AC induction motor based on direct torque control</t>
  </si>
  <si>
    <t>0033-2097</t>
  </si>
  <si>
    <t>Proc. 35th Annual Conf. of IEEE Industrial Electronics (IECON 2009), Porto, Portugal, pp. 971-978 (ISI Proc)</t>
  </si>
  <si>
    <t>T.J. Vyncke, R.K. Boel, J.A.A. Melkebeek, A comparison of stator flux linkage estimators for a direct torque controlled PMSM drive</t>
  </si>
  <si>
    <t>1553-572X; 978-1-4244-4648-3</t>
  </si>
  <si>
    <t>Proc. 4th IEEE Conf. on Industrial Electronics and Applications (ICIEA 2009), Xian, China, pp. 3585-3590 (ISI Proc)</t>
  </si>
  <si>
    <t>Deng Xin, Zhao Jin, Luo Hui, Wang Qingyi, Design of MRAS-based observer in speed sensorless induction motor drive</t>
  </si>
  <si>
    <t>IEEE Industrial Electronics Magazine, vol. 1, no. 3, pp. 8-19 (IEEE)</t>
  </si>
  <si>
    <t>L.M. Grzesiak, M.P. Kazmierkowski, Improving flux and speed estimators for sensorless AC drives</t>
  </si>
  <si>
    <r>
      <rPr>
        <u/>
        <sz val="10"/>
        <color indexed="8"/>
        <rFont val="Arial"/>
        <family val="2"/>
      </rPr>
      <t>G.-D. Andreescu</t>
    </r>
    <r>
      <rPr>
        <sz val="10"/>
        <color indexed="8"/>
        <rFont val="Arial"/>
        <family val="2"/>
      </rPr>
      <t>, A. Popa, A. Spilca</t>
    </r>
  </si>
  <si>
    <t>Sliding mode based observers for sensorless control of PMSM drives - Two comparative case studies</t>
  </si>
  <si>
    <t>Proc. 7th Int. Conf. on Optimization of Electrical and Electronic Equipment (OPTIM 2000), Brasov, Romania, Transilvania Univ. Press, Brasov, vol. 3, pp. 609-614, May 2000. (INSPEC)</t>
  </si>
  <si>
    <t>973-9474-63-2</t>
  </si>
  <si>
    <t>Ingenieria y Ciencia, Universidad EAFIT Medellin, Colombia, vol. 3, no. 6, pp. 7-22 (INSPEC)</t>
  </si>
  <si>
    <t>E. Palomar-Lever, S. Ryvkin, D. Izosimov, Microcomputer based sliding regime discrete control for synchronous ac motors</t>
  </si>
  <si>
    <t>1794-9165</t>
  </si>
  <si>
    <t>Estimators in Control of Electric Drives. Applications to Permanent Magnet Synchronous Motors (in Romanian)</t>
  </si>
  <si>
    <t>Editura Orizonturi Universitare (EOU), Timisoara, Romania, (book 226p.), 1999</t>
  </si>
  <si>
    <t>973-9400-49-3</t>
  </si>
  <si>
    <t>Proc. 16th IEEE Int. Conf. on Automation, Quality and Testing, Robotics (AQTR 2008 - THETA), Cluj-Napoca, Romania, vol. 2, pp. 105-110 (ISI Proc)</t>
  </si>
  <si>
    <t>I.I. Incze, Cs. Szabo, M. Imecs, Flux identification for vector control of the synchronous motor drives</t>
  </si>
  <si>
    <t>Proc. 33rd Annual Conf. IEEE Industrial Electronics Soc. (IECON 2007), Taipei, Taiwan, pp. 1214-1219 (ISI Proc)</t>
  </si>
  <si>
    <t>C. Szabo, M. Imecs, I.I. Incze, Synchronous motor drive with controlled stator-field-oriented longitudinal armature reaction</t>
  </si>
  <si>
    <t>1553-572X; 1-4244-0783-5</t>
  </si>
  <si>
    <t>Proc. 12th Int. Power Electronics and Motion Control Conf. (EPE-PEMC 2006), Portoroz, Slovenia, pp. 1776-1783 (ISI Proc)</t>
  </si>
  <si>
    <t xml:space="preserve">D. Iles-Klumpner, I. Serban, M. Risticevic, I. Boldea, Comprehensive experimental analysis of the IPMSM for automotive applications, </t>
  </si>
  <si>
    <t>978-1-4244-0121-6</t>
  </si>
  <si>
    <t>Nonlinear observer for position and speed sensorless control of permanent magnet synchronous motor drives</t>
  </si>
  <si>
    <t>Proc. 6th Int. Conf. on Optimization of Electrical and Electronic Equipment (OPTIM'98), Brasov, Romania, vol. 2, pp. 473-478, May 1998 (IEEE)</t>
  </si>
  <si>
    <t>973-98511-2-6</t>
  </si>
  <si>
    <t>Int. Journal of Power and Energy Systems, vol. 29, no. 1, pp. 10-18 (INSPEC)</t>
  </si>
  <si>
    <t>B. Singh, B.P. Singh, S. Dwivedi, A review of sensor reduction techniques in permanent magnet synchronous motor drives</t>
  </si>
  <si>
    <t xml:space="preserve"> 1078-3466</t>
  </si>
  <si>
    <r>
      <t xml:space="preserve">M. Fatu, R. Teodorescu, I. Boldea, </t>
    </r>
    <r>
      <rPr>
        <u/>
        <sz val="10"/>
        <color indexed="8"/>
        <rFont val="Arial"/>
        <family val="2"/>
      </rPr>
      <t>G.-D. Andreescu</t>
    </r>
    <r>
      <rPr>
        <sz val="10"/>
        <color indexed="8"/>
        <rFont val="Arial"/>
        <family val="2"/>
      </rPr>
      <t>, F. Blaabjerg</t>
    </r>
  </si>
  <si>
    <t>IF starting method with smooth transition to EMF based motion-sensorless vector control of PM synchronous motor/ generator</t>
  </si>
  <si>
    <t>Proc. IEEE Power Electronics Specialists Conf. (PESC 2008), Rhodes, Greece, pp. 1481-1487,  June 2008 (ISI Proc)</t>
  </si>
  <si>
    <t>IEEE Transactions on Industrial Electronics, vol. 57, no. 3, pp. 1063-1073 (ISI 4.678/09)</t>
  </si>
  <si>
    <t>Min-Sik Rho, Sam-Young Kim, Development of robust starting system using sensorless vector drive for a microturbine</t>
  </si>
  <si>
    <t>Proc. 2010 Int. Power Electronics Conf. (IPEC 2010), Sapporo, Japan, pp. 1393-1397 (IEEE)</t>
  </si>
  <si>
    <t>In-Yong Ha, Jung-Hyo Lee, Jin-Ho Park, Taeck-Kie Lee, Chung-Yuen Won, IPMSM vector control using an I/F initial operating method</t>
  </si>
  <si>
    <t>978-1-4244-5394-8</t>
  </si>
  <si>
    <t>Proc. IEEE Int. Conf. on Information and Automation (ICIA 2010), Harbin, China, pp. 359-364 (IEEE)</t>
  </si>
  <si>
    <t>Yanming Li, Hong Guo, Qingming Xie, Peng Yuan, Research on the control method for the start of microturbine generation system</t>
  </si>
  <si>
    <t>978-1-4244-5701-4</t>
  </si>
  <si>
    <t>"Active flux" orientation vector sensorless control of IPMSM</t>
  </si>
  <si>
    <t>Proc. 11th Int. Conf. on Optimization of Electrical and Electronic Equipment (OPTIM 2008), Brasov, Romania, vol. 2A, pp. 161-168, May 2008. (ISI Proc)</t>
  </si>
  <si>
    <t>1842-0133; 1-4244-1544-6</t>
  </si>
  <si>
    <t xml:space="preserve"> IET Electric Power Applications, vol. 4, no. 3, pp. 131-139 (ISI 1.212/09)</t>
  </si>
  <si>
    <t>Proc. Int. Conf. on Electrical Machines and Systems (ICEMS 2009), Tokyo, Japan, pp. 114-119 (ISI Proc)</t>
  </si>
  <si>
    <t>FaGuang Wang, Seung Kyu Park, Ho Kyun Ahn, Linear matrix inequality-based fuzzy control for interior permanent magnet synchronous motor with integral sliding mode control</t>
  </si>
  <si>
    <t>Proc. 12th Int. Conf. on Optimization of Electrical and Electronic Equipment (OPTIM 2010), Brasov, Romania, pp. 383-388 (IEEE)</t>
  </si>
  <si>
    <t>M. Oettmeier, C. Heising, V. Staudt, A. Steimel, Flux-based control of PMSM</t>
  </si>
  <si>
    <r>
      <rPr>
        <u/>
        <sz val="10"/>
        <color indexed="8"/>
        <rFont val="Arial"/>
        <family val="2"/>
      </rPr>
      <t>G.-D. Andreescu</t>
    </r>
    <r>
      <rPr>
        <sz val="10"/>
        <color indexed="8"/>
        <rFont val="Arial"/>
        <family val="2"/>
      </rPr>
      <t>, C. Schlezinger</t>
    </r>
  </si>
  <si>
    <t>Proc. Int. Symp. on Power Electronics, Electrical Drives, Automation and Motion (SPEEDAM 2010), Pisa, Italy, pp. 1508-1511, June 2010 (IEEE)</t>
  </si>
  <si>
    <t>Proc. Int. Conf. on Electrical Machines and Systems (ICEMS 2010), Incheon, Korea, pp. 873-878 (IEEE)</t>
  </si>
  <si>
    <t>O. Benjak, D. Gerling, Review of position estimation methods for PMSM drives without a position sensor, part III: Methods based on saliency and signal injection</t>
  </si>
  <si>
    <t>978-1-4244-7720-3</t>
  </si>
  <si>
    <r>
      <t xml:space="preserve">I. Boldea, A. Moldovan, V. Schramel-Coroban, </t>
    </r>
    <r>
      <rPr>
        <u/>
        <sz val="10"/>
        <color indexed="8"/>
        <rFont val="Arial"/>
        <family val="2"/>
      </rPr>
      <t>G.-D. Andreescu</t>
    </r>
    <r>
      <rPr>
        <sz val="10"/>
        <color indexed="8"/>
        <rFont val="Arial"/>
        <family val="2"/>
      </rPr>
      <t>, L. Tutelea</t>
    </r>
  </si>
  <si>
    <t>Proc. Int. Conf. on Optimization of Electrical and Electronic Equipment (OPTIM 2010), Brasov, Romania, pp. 453-459, May 2010 (IEEE)</t>
  </si>
  <si>
    <t>Proc. 14th Int. Power Electronics and Motion Control Conf. (EPE-PEMC 2010), Ohrid, Macedonia, pp. S10 7-14 (IEEE)</t>
  </si>
  <si>
    <t>A. Consoli, G. Scarcella, G. Scelba, M. Cacciato, Range extended efficiency optimization technique for scalar IPMSM drives</t>
  </si>
  <si>
    <r>
      <t xml:space="preserve">R. Ancuti, I. Boldea, </t>
    </r>
    <r>
      <rPr>
        <u/>
        <sz val="10"/>
        <color indexed="8"/>
        <rFont val="Arial"/>
        <family val="2"/>
      </rPr>
      <t>G.-D. Andreescu</t>
    </r>
  </si>
  <si>
    <t>IET Electric Power Applications, vol. 4, no. 3, pp. 149-157, Mar. 2010. (ISI 1.212/09)</t>
  </si>
  <si>
    <r>
      <t xml:space="preserve">I. Boldea, V. Coroban-Schramel, </t>
    </r>
    <r>
      <rPr>
        <u/>
        <sz val="10"/>
        <color indexed="8"/>
        <rFont val="Arial"/>
        <family val="2"/>
      </rPr>
      <t>G.-D. Andreescu</t>
    </r>
    <r>
      <rPr>
        <sz val="10"/>
        <color indexed="8"/>
        <rFont val="Arial"/>
        <family val="2"/>
      </rPr>
      <t>, F. Blaabjerg, S. Scridon</t>
    </r>
  </si>
  <si>
    <t>BEGA starter/alternator-vector control implementation and performance for wide speed range at unity power factor operation</t>
  </si>
  <si>
    <t>IEEE Transactions on Industry Applications, vol. 46, no. 1, pp. 150-158, Jan./Feb. 2010 (ISI 1.298)</t>
  </si>
  <si>
    <t>Proc. 36th Annual Conf. on IEEE-Industrial Electronics Soc. (IECON 2010), Glendale, AZ, USA, pp. 990-995 (IEEE)</t>
  </si>
  <si>
    <t>Shaogang Huang, Zhen Wang, Aifeng Wang, Lu Zhao, Shanming Wang, Study on doubly-fed hybrid poles permanent magnet synchronous machine</t>
  </si>
  <si>
    <t>1553-572X; 978-1-4244-5225-5</t>
  </si>
  <si>
    <r>
      <t xml:space="preserve">M.C. Paicu, I. Boldea, </t>
    </r>
    <r>
      <rPr>
        <u/>
        <sz val="10"/>
        <color indexed="8"/>
        <rFont val="Arial"/>
        <family val="2"/>
      </rPr>
      <t>G.-D. Andreescu</t>
    </r>
    <r>
      <rPr>
        <sz val="10"/>
        <color indexed="8"/>
        <rFont val="Arial"/>
        <family val="2"/>
      </rPr>
      <t>, F. Blaabjerg</t>
    </r>
  </si>
  <si>
    <t>IET Electric Power Applications, vol. 3, no. 6, pp. 551-561, Nov. 2009 (ISI 1.212/09)</t>
  </si>
  <si>
    <t>Journal of Electrical Eng. (JEE), vol. 10, no. 4, pp. 1-9 (INSPEC)</t>
  </si>
  <si>
    <t>A. Ameur, B. Mokhtari , L. Mokrani, An improved sliding mode observer for speed sensorles direct torque control of PMSM drive with a three-level NPC inverter based speed and stator resistance estimator</t>
  </si>
  <si>
    <r>
      <rPr>
        <u/>
        <sz val="10"/>
        <color indexed="8"/>
        <rFont val="Arial"/>
        <family val="2"/>
      </rPr>
      <t>M. Iacob, G.-D. Andreescu</t>
    </r>
    <r>
      <rPr>
        <sz val="10"/>
        <color indexed="8"/>
        <rFont val="Arial"/>
        <family val="2"/>
      </rPr>
      <t>, N. Muntean</t>
    </r>
  </si>
  <si>
    <t>Proc. 5th Int. Symp. on Applied Computational Intelligence and Informatics (SACI 2009), Timisoara, Romania, pp. 159-164, May 2009 (ISI Proc)</t>
  </si>
  <si>
    <t>Proc. World Congress on Engineering (WCE 2010), London, UK, vol. 2, pp. 945-947 (INSPEC)</t>
  </si>
  <si>
    <t>N.A. Othman, N.S. Damanhuri, I.R. Ibrahim, R. Radzali, M.N. Mohd, Automated monitoring system for small scale dual-tariff solar PV plant in UiTM Pulau Pinang</t>
  </si>
  <si>
    <t>2078-0958; 978-988-18210-7-2</t>
  </si>
  <si>
    <r>
      <t xml:space="preserve">M.C. Paicu, L. Tutelea, </t>
    </r>
    <r>
      <rPr>
        <u/>
        <sz val="10"/>
        <color indexed="8"/>
        <rFont val="Arial"/>
        <family val="2"/>
      </rPr>
      <t>G.-D. Andreescu</t>
    </r>
    <r>
      <rPr>
        <sz val="10"/>
        <color indexed="8"/>
        <rFont val="Arial"/>
        <family val="2"/>
      </rPr>
      <t>, I. Boldea</t>
    </r>
  </si>
  <si>
    <t>"Active flux" sensorless vector control of IPMSM for wide speed range</t>
  </si>
  <si>
    <t>Journal of Electrical Engineering (JEE), vol. 8, no. 4, pp. 98-105, Dec. 2008 (INSPEC)</t>
  </si>
  <si>
    <r>
      <t xml:space="preserve">V. Coroban, I. Boldea, </t>
    </r>
    <r>
      <rPr>
        <u/>
        <sz val="10"/>
        <color indexed="8"/>
        <rFont val="Arial"/>
        <family val="2"/>
      </rPr>
      <t>G.-D. Andreescu</t>
    </r>
  </si>
  <si>
    <t>BEGA - Motor/generator vector control for wide constant power speed range</t>
  </si>
  <si>
    <t>Proc. 10th Int. Conf. on Optimization of Electrical and Electronic Equipment (OPTIM 2006), Brasov, Romania, vol. 3, pp. 79-86, May 2006. (ISI Proc)</t>
  </si>
  <si>
    <t>Proc. Int. Aegean Conf. on Electrical Machines and Power Electronics (ACEMP'07 and Electromotion'07), Bodrum, Turkey, pp. 369-377 (ISI Proc)</t>
  </si>
  <si>
    <t>Proc. 1st Int. Conf. on Emerging Trends in Eng. and Technology (ICETET 2008), Nagpur, India, pp. 911-916, (IEEE)</t>
  </si>
  <si>
    <t>R.P. Joshi, A.P. Deshmukh, Vector control: A new control technique for latest automotive applications (EV)</t>
  </si>
  <si>
    <t>978-0-7695-3267-7</t>
  </si>
  <si>
    <t>Flux-estimator with offset correction loop for low speed sensorless control of AC drives</t>
  </si>
  <si>
    <t>Proc. 8th Int. Conf. on Optimization of Electrical and Electronic Equipment (OPTIM 2002), Brasov, Romania, vol. 2, pp. 531-538, May 2002</t>
  </si>
  <si>
    <t>973-635-004-5</t>
  </si>
  <si>
    <r>
      <t xml:space="preserve">R. Rabinovici, </t>
    </r>
    <r>
      <rPr>
        <u/>
        <sz val="10"/>
        <color indexed="8"/>
        <rFont val="Arial"/>
        <family val="2"/>
      </rPr>
      <t>G.-D. Andreescu</t>
    </r>
  </si>
  <si>
    <t>Generalized approach of the disturbance torque control</t>
  </si>
  <si>
    <t>Proc. 3rd Int. Symp. on Advanced Electromechanical Motion Systems (ELECTROMOTION'99), Patras, Greece, vol. 1, pp. 255-260, June 1999</t>
  </si>
  <si>
    <t>88-900615-0-2</t>
  </si>
  <si>
    <t>COMPEL The Int. Journal for Computation and Mathematics in Electrical and Electronic Eng., Special Issue: Selected papers from the 13th Power Electronics and Motion Control Conf. (EPE-PEMC 2008), vol. 29, no. 1, pp. 72-89 (ISI 0.460/09)</t>
  </si>
  <si>
    <t>A. Kuperman, Y. Horen, S. Tapuchi, I. Katz, A. Abramovitz, Input-output nominalization of linear systems with slow-varying uncertainties</t>
  </si>
  <si>
    <t>Proc. 13th Int. Power Electronics and Motion Control Conf. (EPE-PEMC 2008), Poznan, Poland, pp. 776-781 (ISI Proc)</t>
  </si>
  <si>
    <t>A. Kuperman, Y. Horen, S. Tapuchi, U. Suissa, Feed-forward compensation of load and parameter variations of electric drive</t>
  </si>
  <si>
    <r>
      <t xml:space="preserve">N.Budisan, </t>
    </r>
    <r>
      <rPr>
        <u/>
        <sz val="10"/>
        <color indexed="8"/>
        <rFont val="Arial"/>
        <family val="2"/>
      </rPr>
      <t xml:space="preserve">O.Prostean,
N. Robu, I. Filip
</t>
    </r>
  </si>
  <si>
    <t xml:space="preserve"> Vol.32, No.9, pp. 1484-1496,  July 2007. (ISI 2,226)</t>
  </si>
  <si>
    <t>JOURNAL OF HAZARDOUS MATERIALS,   Volume: 179   Issue: 1-3   pp. 237-243 (ISI 4.144)</t>
  </si>
  <si>
    <t>Tsai JH, Chen SJ, Huang KL, et al, PM, carbon, and PAH emissions from a diesel generator fuelled with soy-biodiesel blends</t>
  </si>
  <si>
    <t xml:space="preserve">0304-3894 </t>
  </si>
  <si>
    <t>THERMAL SCIENCE, Volume: 14   Issue: 1  pp. 157-169 (ISI 0.514)</t>
  </si>
  <si>
    <t xml:space="preserve"> Luminosu IV, De Sabata CT, De Sabata AI, Research In Solar Energy At The "Politehnica" University Of Timisoara: Studies On Solar Radiation And Solar Collectors </t>
  </si>
  <si>
    <t>0354-9836</t>
  </si>
  <si>
    <t>Iacob Mihai</t>
  </si>
  <si>
    <t>SCADA cu apllicaţii în CET</t>
  </si>
  <si>
    <t>Ionică Tiberiu</t>
  </si>
  <si>
    <t>Sisteme de achiţii şi comunicaţie în aplicaţii industriale</t>
  </si>
  <si>
    <t>Coman Cristina Elena</t>
  </si>
  <si>
    <t>Sisteme de acţionare cu MSMP tolerante la defectarea unor traductoare</t>
  </si>
  <si>
    <t>Gurban Eugen Horaţiu</t>
  </si>
  <si>
    <t>Sistem de automatizare pentru sere</t>
  </si>
  <si>
    <t>Prostean Octavian</t>
  </si>
  <si>
    <t xml:space="preserve">Ingineria Sistemelor </t>
  </si>
  <si>
    <t>Koch-Ciobotaru Cosmin</t>
  </si>
  <si>
    <t>Contributii la conducerea agregatelor aeroelectrice de mica si medie putere</t>
  </si>
  <si>
    <t>Lonea Madalina</t>
  </si>
  <si>
    <t>Optimizari in sisteme de tip grid</t>
  </si>
  <si>
    <t>Silea Ioan</t>
  </si>
  <si>
    <t>Murvay Pal Ştefan</t>
  </si>
  <si>
    <t>Securitatea informatiei</t>
  </si>
  <si>
    <t>Dolha Stelian</t>
  </si>
  <si>
    <t>Sisteme distribuite de achizitii si conducere</t>
  </si>
  <si>
    <t>Robu Nicolae</t>
  </si>
  <si>
    <t>Calculatoare si Tehnologia Informatiei</t>
  </si>
  <si>
    <t>Vajda Csaba</t>
  </si>
  <si>
    <t>Calculatoare si tehnologia informatiei</t>
  </si>
  <si>
    <t>Retele de calculatoare</t>
  </si>
  <si>
    <t>Sisteme distribuite</t>
  </si>
  <si>
    <t>Proştean Octavian</t>
  </si>
  <si>
    <t>Dan Ungureanu-Anghel</t>
  </si>
  <si>
    <t>Contributii la modelarea si implementarea sistemelor cu evenimente discrete cu aplicatii directe asupra sistemelor de transport cu zone de acumulare</t>
  </si>
  <si>
    <t>Cristian Gelu Vasar</t>
  </si>
  <si>
    <t>Contributii la dezvoltarea de aplicatii utilizand retele de senzori wireless</t>
  </si>
  <si>
    <t>Iosif Szeidert-Subert</t>
  </si>
  <si>
    <t>Contributii la modelarea si conducerea agregatelor aeroelectrice echipate cu generatoare de inductie si sincrone</t>
  </si>
  <si>
    <t>Ana Daniela Cristea</t>
  </si>
  <si>
    <t>Contribuţii la crearea şi dezvoltarea unui nou concept de autorizare sap bazat pe calificări şi conectare fizică prin intermediul RFID</t>
  </si>
  <si>
    <t>12.07.2010</t>
  </si>
  <si>
    <t>Gelu-Ovidiu Tirian</t>
  </si>
  <si>
    <t>Contributii la identificarea si conducerea proceselor metalurgice</t>
  </si>
  <si>
    <t>IEEE Int. Joint Conferences on Computational Cybernetics and Technical Informatics (ICCC-CONTI 2010), Timişoara, Romania, May 27-29</t>
  </si>
  <si>
    <t>IEEE / Univ. "Politehnica" din Timişoara, Obuda University Budapest, Hungary</t>
  </si>
  <si>
    <t>IEEE Xplore, INSPEC</t>
  </si>
  <si>
    <t>I.Filip</t>
  </si>
  <si>
    <t>membru comitet organizare (Programme Committee), sesion co-chair</t>
  </si>
  <si>
    <t xml:space="preserve"> IEEE Xplore; INSPEC</t>
  </si>
  <si>
    <t>membru comitet organizare (Organizing Committee Chairs)</t>
  </si>
  <si>
    <t>IEEE Interntional Joint Conferences on Computational Cybernetics and Technical Informatics (ICCC-CONTI 2010), Timişoara, Romania, May 27-29 2010</t>
  </si>
  <si>
    <t>IEEE / Obuda Univ., Budapest, Hungary; "Politehnica" Univ. of Timişoara, Romania</t>
  </si>
  <si>
    <t>membru comitet organizare (Programme Committee Track-D Chairs)</t>
  </si>
  <si>
    <t xml:space="preserve"> 12th International Conf. on Optimization of Electrical and Electronic Equipment (OPTIM 2010), Braşov, Romania, May 20-22 2010</t>
  </si>
  <si>
    <t>IEEE / Univ. Transilvania din Braşov, Univ. "Politehnica" din Timişoara, Univ. Tehnică din Cluj-Napoca</t>
  </si>
  <si>
    <t>membru comitet organizare (Programme Committee)</t>
  </si>
  <si>
    <t>2nd International Conf. on Information Technology Convergence and Services (ITCS 2010), Cebu, Philippines, 11-13 Aug. 2010</t>
  </si>
  <si>
    <t>IEEE / FTRA; KITCS</t>
  </si>
  <si>
    <t>978-1-4244-7584-1</t>
  </si>
  <si>
    <t>http://www.ftrai.org/itcs2010/</t>
  </si>
  <si>
    <t>O.Prostean</t>
  </si>
  <si>
    <t>5th  International Symposium on Applied Computational Intelligence SACI 2009, Timisoara, Romania, May 28-29, 2009</t>
  </si>
  <si>
    <t>36th Annual Conf. of the IEEE Industrial Electronics Soc. (IECON 2010), Phoenix, AZ, USA, 7-10 Nov. 2010</t>
  </si>
  <si>
    <t>IEEE Industrial Electronics Soc.</t>
  </si>
  <si>
    <t>IEEE International Symposium on Industrial Electronics (ISIE 2009), Seoul, Korea, 5-8 July 2009</t>
  </si>
  <si>
    <t>978-1-4244-4347-5</t>
  </si>
  <si>
    <t>http://www.geni-pco.com/isie2009/</t>
  </si>
  <si>
    <t>5th IEEE International Conf. on Mechatronics (ICM 2009), Malaga, Spain, April 14-17, 2009</t>
  </si>
  <si>
    <t>978-1-4244-4194-5</t>
  </si>
  <si>
    <t>2nd International Conf. on Human System Interaction (HSI 2009), Catania, Italy, May 21-23, 2009</t>
  </si>
  <si>
    <t>978-1-4244-3959-1</t>
  </si>
  <si>
    <t>IEEE International Conf. on Industrial Technology (IEEE-ICIT 2009), Victoria, Australia, 10-13 Feb. 2009</t>
  </si>
  <si>
    <t>978-1-4244-3506-7</t>
  </si>
  <si>
    <t>http://www.gippsland.monash.edu.au/research/grace/ieee2009/</t>
  </si>
  <si>
    <t>34th Annual Conf. of the IEEE Industrial Electronics Soc. (IECON 2008), Orlando, Florida, USA, 10-13 Nov. 2008</t>
  </si>
  <si>
    <t>http://iecon2008.auburn.edu/</t>
  </si>
  <si>
    <t xml:space="preserve">IEEE International Conf. on Industrial Technology (IEEE-ICIT 2008), Chengdu, China, 21-24 April 2008 </t>
  </si>
  <si>
    <t>978-1-4244-1705-6</t>
  </si>
  <si>
    <t>http://ieeexplore.ieee.org/xpl/mostRecentIssue.jsp?punumber=4599586</t>
  </si>
  <si>
    <t>IEEE International Symposium on Circuits and Systems (ISCAS 2008), Seattle, Washington, USA, 18-21 May 2008</t>
  </si>
  <si>
    <t>IEEE Circuits and Systems Soc.</t>
  </si>
  <si>
    <t>978-1-4244-1683-7</t>
  </si>
  <si>
    <t>http://www.iscas2008.org/</t>
  </si>
  <si>
    <t>8th IEEE AFRICON 2007, Windhoek, Namibia, 26-28 Sept. 2007</t>
  </si>
  <si>
    <t>978-1-4244-0987-7</t>
  </si>
  <si>
    <t>http://ieeexplore.ieee.org/xpl/mostRecentIssue.jsp?punumber=4401437</t>
  </si>
  <si>
    <t xml:space="preserve">32nd Annual Conf. of the IEEE Industrial Electronics Soc. (IECON 2006), Paris, France, 7-10 Nov. 2006
</t>
  </si>
  <si>
    <t>IEEE International Conf. on Industrial Technology (IEEE-ICIT 2006), Mumbai, India, 15-17 Dec. 2006</t>
  </si>
  <si>
    <t>1-4244-0726-5</t>
  </si>
  <si>
    <t>http://ieeexplore.ieee.org/xpl/mostRecentIssue.jsp?punumber=4237510</t>
  </si>
  <si>
    <t>IEEE International Symposium on Industrial Electronics (ISIE 2010), Bari, Italy, 4-7 July 2010</t>
  </si>
  <si>
    <t xml:space="preserve"> 2nd Int. Conf. on Information Technology Convergence and Services (ITCS 2010), Cebu, Philippines, Aug. 11-13</t>
  </si>
  <si>
    <t>9th IEEE International Conf. on Machine Learning and Applications (ICMLA 2010), Washington DC, USA, 12-14 Dec. 2010</t>
  </si>
  <si>
    <t>IEEE Systems, Man, and Cybernetics Soc.</t>
  </si>
  <si>
    <t>978-1-4244-9211-4</t>
  </si>
  <si>
    <t>http://www.icmla-conference.org/icmla10/</t>
  </si>
  <si>
    <t>Jan.</t>
  </si>
  <si>
    <r>
      <t>G.-D. Andreescu</t>
    </r>
    <r>
      <rPr>
        <sz val="10"/>
        <color indexed="8"/>
        <rFont val="Arial"/>
        <family val="2"/>
      </rPr>
      <t>, C.I. Pitic, F. Blaabjerg, I. Boldea</t>
    </r>
  </si>
  <si>
    <t>IEEE Transactions on Energy Conversion, vol. 23, no. 2, pp. 393-402, June 2008. (ISI 2.635)</t>
  </si>
  <si>
    <t>IEEE Transactions on Power Electronics, vol. 26, no. 1, pp. 235-248 (ISI 2.929/09)</t>
  </si>
  <si>
    <t>Y. Zhang, J. Zhu, Direct torque control of permanent magnet synchronous motor with reduced torque ripple and commutation frequency</t>
  </si>
  <si>
    <t>IET Electric Power Applications, vol. 5 , no. 1, pp. 181-192 (ISI 1.212/09)</t>
  </si>
  <si>
    <t>A. Maalouf, L. Idkhajine, S.L. Ballois, E., Monmasson, Field programmable gate array-based sensorless control of a brushless synchronous starter generator for aircraft application</t>
  </si>
  <si>
    <t>Nov.-Dec.</t>
  </si>
  <si>
    <t>International Review of Electrical Engineering-IREE, vol. 5, no. 6, part A, pp. 2610-2622  (ISI 0.570/09)</t>
  </si>
  <si>
    <t>A. Amiri, M. Mohamadian M. Dehghan, A. Sadeghilarijani, Adaptive compensation of VSI non-idealities to improve sensorless control of PMSM in low speed</t>
  </si>
  <si>
    <t>Nov.</t>
  </si>
  <si>
    <t>IEEE Transactions on Industrial Electronics, vol. 57, No. 11, pp. 3715-3723 (ISI 4.678/09)</t>
  </si>
</sst>
</file>

<file path=xl/styles.xml><?xml version="1.0" encoding="utf-8"?>
<styleSheet xmlns="http://schemas.openxmlformats.org/spreadsheetml/2006/main">
  <numFmts count="3">
    <numFmt numFmtId="164" formatCode="#,##0\ &quot;lei&quot;;[Red]\-#,##0\ &quot;lei&quot;"/>
    <numFmt numFmtId="165" formatCode="0.000"/>
    <numFmt numFmtId="166" formatCode="#,##0.000"/>
  </numFmts>
  <fonts count="44">
    <font>
      <sz val="10"/>
      <name val="Arial"/>
    </font>
    <font>
      <sz val="10"/>
      <name val="Arial"/>
    </font>
    <font>
      <u/>
      <sz val="10"/>
      <color indexed="12"/>
      <name val="Arial"/>
      <family val="2"/>
    </font>
    <font>
      <sz val="10"/>
      <color indexed="8"/>
      <name val="Arial"/>
      <family val="2"/>
    </font>
    <font>
      <b/>
      <sz val="12"/>
      <name val="Arial"/>
      <family val="2"/>
    </font>
    <font>
      <sz val="12"/>
      <name val="Arial"/>
      <family val="2"/>
    </font>
    <font>
      <b/>
      <sz val="10"/>
      <name val="Arial"/>
      <family val="2"/>
    </font>
    <font>
      <sz val="10"/>
      <name val="Arial"/>
      <family val="2"/>
    </font>
    <font>
      <sz val="8"/>
      <name val="Arial"/>
      <family val="2"/>
    </font>
    <font>
      <b/>
      <sz val="10"/>
      <color indexed="8"/>
      <name val="Arial"/>
      <family val="2"/>
    </font>
    <font>
      <sz val="10"/>
      <color indexed="8"/>
      <name val="Arial"/>
      <family val="2"/>
    </font>
    <font>
      <u/>
      <sz val="10"/>
      <name val="Arial"/>
      <family val="2"/>
    </font>
    <font>
      <sz val="10"/>
      <name val="Times New Roman"/>
      <family val="1"/>
    </font>
    <font>
      <sz val="10"/>
      <color indexed="8"/>
      <name val="Times New Roman"/>
      <family val="1"/>
    </font>
    <font>
      <b/>
      <sz val="12"/>
      <color indexed="8"/>
      <name val="Arial"/>
      <family val="2"/>
    </font>
    <font>
      <b/>
      <sz val="12"/>
      <color indexed="10"/>
      <name val="Arial"/>
      <family val="2"/>
    </font>
    <font>
      <sz val="8"/>
      <name val="Verdana"/>
      <family val="2"/>
    </font>
    <font>
      <sz val="10"/>
      <name val="Arial"/>
      <family val="2"/>
    </font>
    <font>
      <u/>
      <sz val="10"/>
      <color indexed="12"/>
      <name val="Arial"/>
      <family val="2"/>
    </font>
    <font>
      <b/>
      <sz val="12"/>
      <name val="Arial"/>
      <family val="2"/>
      <charset val="238"/>
    </font>
    <font>
      <sz val="10"/>
      <color indexed="8"/>
      <name val="Arial"/>
      <family val="2"/>
    </font>
    <font>
      <u/>
      <sz val="10"/>
      <color indexed="8"/>
      <name val="Arial"/>
      <family val="2"/>
    </font>
    <font>
      <sz val="10"/>
      <color indexed="8"/>
      <name val="Arial"/>
      <family val="2"/>
      <charset val="238"/>
    </font>
    <font>
      <b/>
      <sz val="10"/>
      <name val="Arial"/>
      <family val="2"/>
    </font>
    <font>
      <sz val="10"/>
      <name val="Arial"/>
      <family val="2"/>
    </font>
    <font>
      <sz val="10"/>
      <name val="Arial"/>
      <family val="2"/>
    </font>
    <font>
      <sz val="10"/>
      <name val="Verdana"/>
      <family val="2"/>
    </font>
    <font>
      <sz val="10"/>
      <color indexed="12"/>
      <name val="Arial"/>
      <family val="2"/>
    </font>
    <font>
      <b/>
      <sz val="14"/>
      <name val="Arial"/>
      <family val="2"/>
      <charset val="238"/>
    </font>
    <font>
      <b/>
      <sz val="14"/>
      <name val="Arial"/>
      <family val="2"/>
    </font>
    <font>
      <b/>
      <sz val="10"/>
      <name val="Arial"/>
      <family val="2"/>
      <charset val="238"/>
    </font>
    <font>
      <u/>
      <sz val="10"/>
      <name val="Arial"/>
      <family val="2"/>
      <charset val="238"/>
    </font>
    <font>
      <i/>
      <sz val="12"/>
      <name val="Arial"/>
      <family val="2"/>
    </font>
    <font>
      <sz val="14"/>
      <name val="Arial"/>
      <family val="2"/>
    </font>
    <font>
      <b/>
      <sz val="12"/>
      <name val="Arial"/>
      <family val="2"/>
    </font>
    <font>
      <sz val="12"/>
      <name val="Arial"/>
      <family val="2"/>
    </font>
    <font>
      <sz val="10"/>
      <name val="Arial"/>
      <family val="2"/>
      <charset val="238"/>
    </font>
    <font>
      <u/>
      <sz val="10"/>
      <color indexed="8"/>
      <name val="Arial"/>
      <family val="2"/>
      <charset val="238"/>
    </font>
    <font>
      <i/>
      <u/>
      <sz val="10"/>
      <name val="Arial"/>
      <family val="2"/>
      <charset val="238"/>
    </font>
    <font>
      <sz val="9"/>
      <color indexed="8"/>
      <name val="Arial"/>
      <family val="2"/>
    </font>
    <font>
      <b/>
      <sz val="9"/>
      <name val="Arial"/>
      <family val="2"/>
    </font>
    <font>
      <sz val="9"/>
      <name val="Arial"/>
      <family val="2"/>
    </font>
    <font>
      <i/>
      <sz val="10"/>
      <color indexed="8"/>
      <name val="Arial"/>
      <family val="2"/>
    </font>
    <font>
      <u/>
      <sz val="10"/>
      <name val="Arial"/>
      <family val="2"/>
    </font>
  </fonts>
  <fills count="3">
    <fill>
      <patternFill patternType="none"/>
    </fill>
    <fill>
      <patternFill patternType="gray125"/>
    </fill>
    <fill>
      <patternFill patternType="solid">
        <fgColor indexed="9"/>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medium">
        <color indexed="8"/>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64"/>
      </bottom>
      <diagonal/>
    </border>
    <border>
      <left style="medium">
        <color indexed="8"/>
      </left>
      <right style="medium">
        <color indexed="8"/>
      </right>
      <top/>
      <bottom/>
      <diagonal/>
    </border>
  </borders>
  <cellStyleXfs count="5">
    <xf numFmtId="0" fontId="0" fillId="0" borderId="0"/>
    <xf numFmtId="0" fontId="2" fillId="0" borderId="0" applyNumberFormat="0" applyFill="0" applyBorder="0" applyAlignment="0" applyProtection="0">
      <alignment vertical="top"/>
      <protection locked="0"/>
    </xf>
    <xf numFmtId="0" fontId="3" fillId="0" borderId="0"/>
    <xf numFmtId="0" fontId="3" fillId="0" borderId="0"/>
    <xf numFmtId="0" fontId="3" fillId="0" borderId="0"/>
  </cellStyleXfs>
  <cellXfs count="341">
    <xf numFmtId="0" fontId="0" fillId="0" borderId="0" xfId="0"/>
    <xf numFmtId="0" fontId="7"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4" applyFont="1" applyFill="1" applyBorder="1" applyAlignment="1">
      <alignment horizontal="center" vertical="center" wrapText="1"/>
    </xf>
    <xf numFmtId="0" fontId="9" fillId="0" borderId="1" xfId="0" applyFont="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3" applyFont="1" applyFill="1" applyBorder="1" applyAlignment="1">
      <alignment horizontal="center" vertical="center" wrapText="1"/>
    </xf>
    <xf numFmtId="0" fontId="12" fillId="0" borderId="0" xfId="0" applyFont="1" applyBorder="1" applyAlignment="1">
      <alignment horizontal="center" vertical="center" wrapText="1"/>
    </xf>
    <xf numFmtId="1" fontId="7" fillId="0" borderId="0" xfId="0" applyNumberFormat="1" applyFont="1" applyBorder="1" applyAlignment="1">
      <alignment horizontal="center" vertical="center" wrapText="1"/>
    </xf>
    <xf numFmtId="0" fontId="13" fillId="0" borderId="0" xfId="4" applyFont="1" applyFill="1" applyBorder="1" applyAlignment="1">
      <alignment horizontal="center" vertical="center" wrapText="1"/>
    </xf>
    <xf numFmtId="1" fontId="9" fillId="0" borderId="1" xfId="0" applyNumberFormat="1" applyFont="1" applyBorder="1" applyAlignment="1">
      <alignment horizontal="center" vertical="center" wrapText="1"/>
    </xf>
    <xf numFmtId="0" fontId="7" fillId="0" borderId="0" xfId="0" applyNumberFormat="1" applyFont="1" applyBorder="1" applyAlignment="1">
      <alignment horizontal="center" vertical="center" wrapText="1"/>
    </xf>
    <xf numFmtId="0" fontId="6"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14" fillId="0" borderId="2" xfId="4"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0" xfId="0" applyFont="1" applyAlignment="1">
      <alignment wrapText="1"/>
    </xf>
    <xf numFmtId="0" fontId="7" fillId="0" borderId="0" xfId="0" applyFont="1"/>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xf>
    <xf numFmtId="0" fontId="0" fillId="0" borderId="0" xfId="0" applyAlignment="1">
      <alignment horizontal="left" vertical="center" wrapText="1"/>
    </xf>
    <xf numFmtId="0" fontId="0" fillId="0" borderId="0" xfId="0" applyAlignment="1">
      <alignment horizontal="center" vertical="center" wrapText="1"/>
    </xf>
    <xf numFmtId="1" fontId="15" fillId="0" borderId="0"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1" applyFont="1" applyBorder="1" applyAlignment="1" applyProtection="1">
      <alignment horizontal="center" vertical="center" wrapText="1"/>
    </xf>
    <xf numFmtId="0" fontId="2" fillId="0" borderId="1" xfId="1" applyBorder="1" applyAlignment="1" applyProtection="1">
      <alignment horizontal="center" vertical="center" wrapText="1"/>
    </xf>
    <xf numFmtId="0" fontId="7" fillId="0" borderId="1" xfId="0" applyFont="1" applyBorder="1" applyAlignment="1">
      <alignment horizontal="center" vertical="center" wrapText="1"/>
    </xf>
    <xf numFmtId="0" fontId="17" fillId="0" borderId="0" xfId="0" applyFont="1" applyBorder="1" applyAlignment="1">
      <alignment horizontal="center" vertical="center" wrapText="1"/>
    </xf>
    <xf numFmtId="0" fontId="1" fillId="0" borderId="1" xfId="0" applyFont="1" applyBorder="1" applyAlignment="1">
      <alignment horizontal="center" vertical="center" wrapText="1"/>
    </xf>
    <xf numFmtId="0" fontId="0" fillId="0" borderId="0" xfId="0" applyAlignment="1"/>
    <xf numFmtId="0" fontId="17" fillId="0" borderId="0" xfId="0" applyFont="1" applyFill="1" applyBorder="1" applyAlignment="1">
      <alignment horizontal="center" vertical="center" wrapText="1"/>
    </xf>
    <xf numFmtId="0" fontId="18" fillId="0" borderId="0" xfId="1" applyFont="1" applyBorder="1" applyAlignment="1" applyProtection="1">
      <alignment horizontal="center" vertical="center" wrapText="1"/>
    </xf>
    <xf numFmtId="0" fontId="0" fillId="0" borderId="1" xfId="0"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Alignment="1"/>
    <xf numFmtId="0" fontId="1" fillId="0" borderId="0" xfId="0" applyFont="1" applyFill="1" applyAlignment="1"/>
    <xf numFmtId="0" fontId="0" fillId="0" borderId="0" xfId="0" applyFill="1"/>
    <xf numFmtId="0" fontId="4" fillId="0" borderId="0" xfId="0" applyFont="1" applyAlignment="1"/>
    <xf numFmtId="0" fontId="17" fillId="0" borderId="1" xfId="0" applyNumberFormat="1" applyFont="1" applyBorder="1" applyAlignment="1">
      <alignment horizontal="center" vertical="center" wrapText="1"/>
    </xf>
    <xf numFmtId="0" fontId="17" fillId="2" borderId="1" xfId="0" applyFont="1" applyFill="1" applyBorder="1" applyAlignment="1">
      <alignment horizontal="center" vertical="center" wrapText="1"/>
    </xf>
    <xf numFmtId="3" fontId="17" fillId="0" borderId="1"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1" applyFill="1" applyBorder="1" applyAlignment="1" applyProtection="1">
      <alignment horizontal="center" vertical="center" wrapText="1"/>
    </xf>
    <xf numFmtId="0" fontId="1" fillId="0" borderId="0" xfId="0" applyFont="1" applyBorder="1" applyAlignment="1">
      <alignment horizontal="center" vertical="center" wrapText="1"/>
    </xf>
    <xf numFmtId="0" fontId="10"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3" fillId="0" borderId="2" xfId="4" applyFont="1" applyFill="1" applyBorder="1" applyAlignment="1">
      <alignment horizontal="center" vertical="center" wrapText="1"/>
    </xf>
    <xf numFmtId="0" fontId="3" fillId="0" borderId="0" xfId="4" applyFont="1" applyFill="1" applyBorder="1" applyAlignment="1">
      <alignment horizontal="center" vertical="center" wrapText="1"/>
    </xf>
    <xf numFmtId="0" fontId="0" fillId="0" borderId="0" xfId="0" applyAlignment="1">
      <alignment vertical="center" wrapText="1"/>
    </xf>
    <xf numFmtId="0" fontId="1"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49" fontId="0" fillId="0" borderId="1" xfId="0" applyNumberFormat="1" applyBorder="1" applyAlignment="1">
      <alignment horizontal="center" vertical="center" wrapText="1"/>
    </xf>
    <xf numFmtId="0" fontId="1" fillId="0" borderId="0" xfId="0" applyFont="1" applyAlignment="1">
      <alignment horizontal="center" vertical="center" wrapText="1"/>
    </xf>
    <xf numFmtId="49" fontId="0" fillId="0" borderId="1" xfId="0" applyNumberFormat="1" applyBorder="1" applyAlignment="1">
      <alignment horizontal="center" vertical="center"/>
    </xf>
    <xf numFmtId="49" fontId="20" fillId="0" borderId="1" xfId="0" applyNumberFormat="1" applyFont="1" applyBorder="1" applyAlignment="1" applyProtection="1">
      <alignment horizontal="center" vertical="center" wrapText="1"/>
      <protection locked="0"/>
    </xf>
    <xf numFmtId="0" fontId="1" fillId="0" borderId="0" xfId="0" applyFont="1"/>
    <xf numFmtId="0" fontId="3" fillId="0" borderId="1" xfId="0" applyFont="1" applyBorder="1" applyAlignment="1" applyProtection="1">
      <alignment horizontal="center" vertical="center" wrapText="1"/>
      <protection locked="0"/>
    </xf>
    <xf numFmtId="3" fontId="7" fillId="0" borderId="1" xfId="0" applyNumberFormat="1" applyFont="1" applyBorder="1" applyAlignment="1">
      <alignment horizontal="center" vertical="center" wrapText="1"/>
    </xf>
    <xf numFmtId="0" fontId="24" fillId="0" borderId="0" xfId="0" applyFont="1"/>
    <xf numFmtId="0" fontId="24" fillId="0" borderId="1" xfId="0" applyFont="1" applyBorder="1" applyAlignment="1">
      <alignment horizontal="center" vertical="center" wrapText="1"/>
    </xf>
    <xf numFmtId="164" fontId="24" fillId="0" borderId="1" xfId="0" applyNumberFormat="1" applyFont="1" applyBorder="1" applyAlignment="1">
      <alignment horizontal="center" vertical="center" wrapText="1"/>
    </xf>
    <xf numFmtId="0" fontId="17" fillId="0" borderId="1" xfId="0" applyNumberFormat="1" applyFont="1" applyFill="1" applyBorder="1" applyAlignment="1">
      <alignment horizontal="center" vertical="center" wrapText="1"/>
    </xf>
    <xf numFmtId="0" fontId="2" fillId="0" borderId="1" xfId="1" applyNumberFormat="1" applyFill="1" applyBorder="1" applyAlignment="1" applyProtection="1">
      <alignment horizontal="center" vertical="center" wrapText="1"/>
    </xf>
    <xf numFmtId="0" fontId="17" fillId="0" borderId="0" xfId="0" applyFont="1" applyFill="1"/>
    <xf numFmtId="0" fontId="6"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7" fillId="0" borderId="0" xfId="0" applyFont="1" applyFill="1" applyAlignment="1">
      <alignment horizontal="center"/>
    </xf>
    <xf numFmtId="0" fontId="6" fillId="0" borderId="0" xfId="0" applyFont="1" applyFill="1" applyBorder="1" applyAlignment="1">
      <alignment horizontal="center" vertical="center" wrapText="1"/>
    </xf>
    <xf numFmtId="1" fontId="17" fillId="0" borderId="0"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 fontId="6" fillId="0" borderId="1" xfId="0" applyNumberFormat="1" applyFont="1" applyFill="1" applyBorder="1" applyAlignment="1">
      <alignment horizontal="center" vertical="center" wrapText="1"/>
    </xf>
    <xf numFmtId="0" fontId="17" fillId="0" borderId="0" xfId="0" applyNumberFormat="1" applyFont="1" applyFill="1" applyBorder="1" applyAlignment="1">
      <alignment horizontal="center" vertical="center" wrapText="1"/>
    </xf>
    <xf numFmtId="0" fontId="25" fillId="0" borderId="0" xfId="0" applyFont="1" applyFill="1" applyBorder="1" applyAlignment="1">
      <alignment horizontal="center"/>
    </xf>
    <xf numFmtId="0" fontId="0" fillId="0" borderId="0" xfId="0" applyBorder="1"/>
    <xf numFmtId="0" fontId="0" fillId="0" borderId="0" xfId="0" applyBorder="1" applyAlignment="1">
      <alignment horizontal="center" vertical="center"/>
    </xf>
    <xf numFmtId="0" fontId="17" fillId="0" borderId="1" xfId="3" applyFont="1" applyFill="1" applyBorder="1" applyAlignment="1">
      <alignment horizontal="center" vertical="center" wrapText="1"/>
    </xf>
    <xf numFmtId="0" fontId="17" fillId="0" borderId="0" xfId="0" applyFont="1"/>
    <xf numFmtId="0" fontId="20" fillId="0" borderId="1" xfId="0" applyFont="1" applyBorder="1" applyAlignment="1" applyProtection="1">
      <alignment horizontal="center" vertical="center" wrapText="1"/>
      <protection locked="0"/>
    </xf>
    <xf numFmtId="0" fontId="17" fillId="0" borderId="1" xfId="0" applyFont="1" applyBorder="1" applyAlignment="1">
      <alignment horizontal="center" vertical="center"/>
    </xf>
    <xf numFmtId="0" fontId="20" fillId="0" borderId="1" xfId="0" applyFont="1" applyFill="1" applyBorder="1" applyAlignment="1">
      <alignment horizontal="center" vertical="center" wrapText="1"/>
    </xf>
    <xf numFmtId="1" fontId="20" fillId="0" borderId="1" xfId="0" applyNumberFormat="1" applyFont="1" applyFill="1" applyBorder="1" applyAlignment="1">
      <alignment horizontal="center" vertical="center" wrapText="1"/>
    </xf>
    <xf numFmtId="1" fontId="22" fillId="0"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2" fillId="0" borderId="0" xfId="1" applyBorder="1" applyAlignment="1" applyProtection="1">
      <alignment horizontal="center" vertical="center" wrapText="1"/>
    </xf>
    <xf numFmtId="0" fontId="0" fillId="0" borderId="1" xfId="0" applyNumberFormat="1" applyFill="1" applyBorder="1" applyAlignment="1">
      <alignment horizontal="center" vertical="center" wrapText="1"/>
    </xf>
    <xf numFmtId="0" fontId="26" fillId="0" borderId="1" xfId="0" applyNumberFormat="1" applyFont="1" applyFill="1" applyBorder="1" applyAlignment="1">
      <alignment horizontal="center" vertical="center" wrapText="1"/>
    </xf>
    <xf numFmtId="0" fontId="17" fillId="0" borderId="0" xfId="0" applyFont="1" applyAlignment="1"/>
    <xf numFmtId="0" fontId="17" fillId="0" borderId="1" xfId="0" applyFont="1" applyFill="1" applyBorder="1" applyAlignment="1">
      <alignment horizontal="center" vertical="center"/>
    </xf>
    <xf numFmtId="0" fontId="27" fillId="0" borderId="1" xfId="0" applyFont="1" applyBorder="1" applyAlignment="1">
      <alignment horizontal="center" vertical="center" wrapText="1"/>
    </xf>
    <xf numFmtId="0" fontId="1" fillId="0" borderId="0"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Alignment="1">
      <alignment horizontal="left"/>
    </xf>
    <xf numFmtId="0" fontId="17" fillId="0" borderId="0" xfId="0" applyFont="1" applyFill="1" applyAlignment="1">
      <alignment horizontal="center" vertical="center" wrapText="1"/>
    </xf>
    <xf numFmtId="0" fontId="28" fillId="0" borderId="0" xfId="0" applyFont="1" applyBorder="1" applyAlignment="1">
      <alignment vertical="center"/>
    </xf>
    <xf numFmtId="0" fontId="7" fillId="0" borderId="0" xfId="0" applyFont="1" applyBorder="1" applyAlignment="1">
      <alignment vertical="center"/>
    </xf>
    <xf numFmtId="0" fontId="4" fillId="0" borderId="0" xfId="0" applyFont="1" applyBorder="1" applyAlignment="1">
      <alignment vertical="center"/>
    </xf>
    <xf numFmtId="0" fontId="12" fillId="0" borderId="0" xfId="0" applyFont="1" applyBorder="1" applyAlignment="1">
      <alignment vertical="center"/>
    </xf>
    <xf numFmtId="0" fontId="13" fillId="0" borderId="0" xfId="4" applyFont="1" applyFill="1" applyBorder="1" applyAlignment="1">
      <alignment vertical="center"/>
    </xf>
    <xf numFmtId="0" fontId="19" fillId="0" borderId="0" xfId="0" applyFont="1" applyBorder="1" applyAlignment="1">
      <alignment vertical="center"/>
    </xf>
    <xf numFmtId="0" fontId="2" fillId="0" borderId="0" xfId="1" applyBorder="1" applyAlignment="1" applyProtection="1">
      <alignment vertical="center"/>
    </xf>
    <xf numFmtId="0" fontId="29" fillId="0" borderId="2" xfId="0" applyFont="1" applyBorder="1" applyAlignment="1">
      <alignment horizontal="left" vertical="center" wrapText="1"/>
    </xf>
    <xf numFmtId="0" fontId="19" fillId="0" borderId="2" xfId="0" applyFont="1" applyFill="1" applyBorder="1" applyAlignment="1">
      <alignment horizontal="center" vertical="center" wrapText="1"/>
    </xf>
    <xf numFmtId="165" fontId="0" fillId="0" borderId="0" xfId="0" applyNumberFormat="1"/>
    <xf numFmtId="165" fontId="7" fillId="0" borderId="1" xfId="0" applyNumberFormat="1" applyFont="1" applyBorder="1" applyAlignment="1">
      <alignment horizontal="center" vertical="center" wrapText="1"/>
    </xf>
    <xf numFmtId="165" fontId="0" fillId="0" borderId="0" xfId="0" applyNumberFormat="1" applyBorder="1"/>
    <xf numFmtId="165" fontId="19" fillId="0" borderId="0" xfId="0" applyNumberFormat="1" applyFont="1" applyFill="1" applyBorder="1" applyAlignment="1">
      <alignment horizontal="center" vertical="center" wrapText="1"/>
    </xf>
    <xf numFmtId="0" fontId="4" fillId="0" borderId="0" xfId="0" applyFont="1" applyFill="1" applyBorder="1" applyAlignment="1">
      <alignment vertical="center"/>
    </xf>
    <xf numFmtId="0" fontId="0" fillId="0" borderId="0" xfId="0" applyFill="1" applyAlignment="1">
      <alignment vertical="center"/>
    </xf>
    <xf numFmtId="0" fontId="31"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1" fontId="6" fillId="0" borderId="1" xfId="0" applyNumberFormat="1" applyFont="1" applyBorder="1" applyAlignment="1">
      <alignment horizontal="center" vertical="center" wrapText="1"/>
    </xf>
    <xf numFmtId="165" fontId="6" fillId="0" borderId="1" xfId="0" applyNumberFormat="1"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Fill="1" applyBorder="1" applyAlignment="1">
      <alignment horizontal="center" vertical="center" wrapText="1"/>
    </xf>
    <xf numFmtId="0" fontId="28" fillId="0" borderId="0" xfId="0" applyFont="1" applyBorder="1" applyAlignment="1">
      <alignment horizontal="right" vertical="center"/>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5" fillId="0" borderId="5" xfId="0" applyFont="1" applyBorder="1" applyAlignment="1">
      <alignment horizontal="center" vertical="top" wrapText="1"/>
    </xf>
    <xf numFmtId="0" fontId="5" fillId="0" borderId="6" xfId="0" applyFont="1" applyBorder="1" applyAlignment="1">
      <alignment vertical="top" wrapText="1"/>
    </xf>
    <xf numFmtId="0" fontId="5" fillId="0" borderId="7" xfId="0" applyFont="1" applyBorder="1" applyAlignment="1">
      <alignment vertical="top" wrapText="1"/>
    </xf>
    <xf numFmtId="0" fontId="5" fillId="0" borderId="7" xfId="0" applyFont="1" applyBorder="1" applyAlignment="1">
      <alignment horizontal="justify" vertical="top" wrapText="1"/>
    </xf>
    <xf numFmtId="0" fontId="5" fillId="0" borderId="6" xfId="0" applyFont="1" applyBorder="1" applyAlignment="1">
      <alignment horizontal="justify" vertical="top" wrapText="1"/>
    </xf>
    <xf numFmtId="0" fontId="4" fillId="0" borderId="0" xfId="0" applyFont="1" applyAlignment="1">
      <alignment horizontal="center" vertical="center"/>
    </xf>
    <xf numFmtId="0" fontId="0" fillId="0" borderId="0" xfId="0" applyAlignment="1">
      <alignment horizontal="center" vertical="center"/>
    </xf>
    <xf numFmtId="0" fontId="17" fillId="0" borderId="1" xfId="0" applyNumberFormat="1" applyFont="1" applyBorder="1" applyAlignment="1">
      <alignment horizontal="center" vertical="center"/>
    </xf>
    <xf numFmtId="165" fontId="7" fillId="0" borderId="1" xfId="0" applyNumberFormat="1" applyFont="1" applyFill="1" applyBorder="1" applyAlignment="1">
      <alignment horizontal="center" vertical="center" wrapText="1"/>
    </xf>
    <xf numFmtId="165" fontId="7" fillId="0" borderId="0" xfId="0" applyNumberFormat="1" applyFont="1" applyBorder="1" applyAlignment="1">
      <alignment horizontal="center" vertical="center" wrapText="1"/>
    </xf>
    <xf numFmtId="165" fontId="28" fillId="0" borderId="0" xfId="0" applyNumberFormat="1" applyFont="1" applyBorder="1" applyAlignment="1">
      <alignment horizontal="right" vertical="center"/>
    </xf>
    <xf numFmtId="165" fontId="0" fillId="0" borderId="0" xfId="0" applyNumberFormat="1" applyAlignment="1">
      <alignment horizontal="right" vertical="center"/>
    </xf>
    <xf numFmtId="165" fontId="33" fillId="0" borderId="0" xfId="0" applyNumberFormat="1" applyFont="1" applyAlignment="1">
      <alignment horizontal="right" vertical="center"/>
    </xf>
    <xf numFmtId="165" fontId="4" fillId="0" borderId="4" xfId="0" applyNumberFormat="1" applyFont="1" applyBorder="1" applyAlignment="1">
      <alignment horizontal="right" vertical="center" wrapText="1"/>
    </xf>
    <xf numFmtId="165" fontId="5" fillId="0" borderId="6" xfId="0" applyNumberFormat="1" applyFont="1" applyBorder="1" applyAlignment="1">
      <alignment horizontal="right" vertical="center" wrapText="1"/>
    </xf>
    <xf numFmtId="0" fontId="19" fillId="0" borderId="0" xfId="0" applyNumberFormat="1" applyFont="1" applyBorder="1" applyAlignment="1">
      <alignment horizontal="right" vertical="center" wrapText="1"/>
    </xf>
    <xf numFmtId="0" fontId="23" fillId="0" borderId="8" xfId="0" applyFont="1" applyBorder="1" applyAlignment="1">
      <alignment horizontal="center" vertical="center" wrapText="1"/>
    </xf>
    <xf numFmtId="0" fontId="9" fillId="0" borderId="0" xfId="0" applyFont="1" applyBorder="1" applyAlignment="1">
      <alignment horizontal="left" vertical="center" wrapText="1"/>
    </xf>
    <xf numFmtId="0" fontId="23"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24" fillId="0" borderId="1" xfId="0" applyNumberFormat="1" applyFont="1" applyBorder="1" applyAlignment="1">
      <alignment horizontal="center" vertical="center" wrapText="1"/>
    </xf>
    <xf numFmtId="0" fontId="6" fillId="0" borderId="1" xfId="2"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center" vertical="top" wrapText="1"/>
    </xf>
    <xf numFmtId="0" fontId="6" fillId="0" borderId="1" xfId="0" applyFont="1" applyFill="1" applyBorder="1" applyAlignment="1">
      <alignment horizontal="center" vertical="top" wrapText="1"/>
    </xf>
    <xf numFmtId="0" fontId="6" fillId="0" borderId="8" xfId="0" applyFont="1" applyBorder="1" applyAlignment="1">
      <alignment horizontal="center" vertical="center" wrapText="1"/>
    </xf>
    <xf numFmtId="0" fontId="0" fillId="0" borderId="1" xfId="0" applyNumberFormat="1" applyBorder="1" applyAlignment="1">
      <alignment horizontal="center" vertical="center" wrapText="1"/>
    </xf>
    <xf numFmtId="0" fontId="11" fillId="0" borderId="1" xfId="0" applyNumberFormat="1" applyFont="1" applyBorder="1" applyAlignment="1">
      <alignment horizontal="center" vertical="center" wrapText="1"/>
    </xf>
    <xf numFmtId="0" fontId="11" fillId="0" borderId="1" xfId="0" applyNumberFormat="1" applyFont="1" applyFill="1" applyBorder="1" applyAlignment="1">
      <alignment horizontal="center" vertical="center" wrapText="1"/>
    </xf>
    <xf numFmtId="0" fontId="6" fillId="0" borderId="1" xfId="0" applyFont="1" applyBorder="1" applyAlignment="1">
      <alignment horizontal="center" vertical="center"/>
    </xf>
    <xf numFmtId="0" fontId="1" fillId="0" borderId="0" xfId="0" applyFont="1" applyFill="1" applyAlignment="1">
      <alignment horizontal="center" vertical="center" wrapText="1"/>
    </xf>
    <xf numFmtId="0" fontId="1" fillId="0" borderId="0" xfId="0" applyNumberFormat="1" applyFont="1" applyBorder="1" applyAlignment="1">
      <alignment horizontal="center" vertical="center" wrapText="1"/>
    </xf>
    <xf numFmtId="165" fontId="1" fillId="0" borderId="1" xfId="0" applyNumberFormat="1" applyFont="1" applyBorder="1" applyAlignment="1">
      <alignment horizontal="center" vertical="center" wrapText="1"/>
    </xf>
    <xf numFmtId="0" fontId="1" fillId="0" borderId="8" xfId="0" applyFont="1" applyBorder="1" applyAlignment="1">
      <alignment horizontal="center" vertical="center" wrapText="1"/>
    </xf>
    <xf numFmtId="0" fontId="31" fillId="0" borderId="1" xfId="0" applyFont="1" applyBorder="1" applyAlignment="1">
      <alignment horizontal="center" vertical="center" wrapText="1"/>
    </xf>
    <xf numFmtId="165" fontId="36" fillId="0" borderId="1" xfId="0" applyNumberFormat="1" applyFont="1" applyBorder="1" applyAlignment="1">
      <alignment horizontal="center" vertical="center" wrapText="1"/>
    </xf>
    <xf numFmtId="16" fontId="17" fillId="0" borderId="1" xfId="0" applyNumberFormat="1" applyFont="1" applyBorder="1" applyAlignment="1">
      <alignment horizontal="center" vertical="center" wrapText="1"/>
    </xf>
    <xf numFmtId="49" fontId="22" fillId="0" borderId="10" xfId="0" applyNumberFormat="1" applyFont="1" applyBorder="1" applyAlignment="1" applyProtection="1">
      <alignment horizontal="left" vertical="center" wrapText="1"/>
      <protection locked="0"/>
    </xf>
    <xf numFmtId="0" fontId="2" fillId="0" borderId="8" xfId="1" applyNumberFormat="1" applyFont="1" applyFill="1" applyBorder="1" applyAlignment="1" applyProtection="1">
      <alignment horizontal="center" vertical="center" wrapText="1"/>
    </xf>
    <xf numFmtId="0" fontId="2" fillId="0" borderId="1" xfId="1" applyFont="1" applyBorder="1" applyAlignment="1" applyProtection="1">
      <alignment horizontal="center" vertical="center" wrapText="1"/>
    </xf>
    <xf numFmtId="0" fontId="2" fillId="0" borderId="8" xfId="1" applyNumberFormat="1" applyFill="1" applyBorder="1" applyAlignment="1" applyProtection="1">
      <alignment horizontal="center" vertical="center" wrapText="1"/>
    </xf>
    <xf numFmtId="0" fontId="22" fillId="0" borderId="1" xfId="0" applyFont="1" applyBorder="1" applyAlignment="1" applyProtection="1">
      <alignment horizontal="center" vertical="center" wrapText="1"/>
      <protection locked="0"/>
    </xf>
    <xf numFmtId="49" fontId="31" fillId="0" borderId="10" xfId="0" applyNumberFormat="1" applyFont="1" applyBorder="1" applyAlignment="1" applyProtection="1">
      <alignment horizontal="center" vertical="center" wrapText="1"/>
      <protection locked="0"/>
    </xf>
    <xf numFmtId="49" fontId="1" fillId="0" borderId="10" xfId="0" applyNumberFormat="1"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36" fillId="0" borderId="1" xfId="0" applyNumberFormat="1" applyFont="1" applyFill="1" applyBorder="1" applyAlignment="1">
      <alignment horizontal="center" vertical="center" wrapText="1"/>
    </xf>
    <xf numFmtId="49" fontId="31" fillId="0" borderId="1" xfId="0" applyNumberFormat="1" applyFont="1" applyBorder="1" applyAlignment="1" applyProtection="1">
      <alignment horizontal="center" vertical="center" wrapText="1"/>
      <protection locked="0"/>
    </xf>
    <xf numFmtId="49" fontId="17" fillId="0" borderId="10" xfId="0" applyNumberFormat="1" applyFont="1" applyBorder="1" applyAlignment="1" applyProtection="1">
      <alignment horizontal="center" vertical="center" wrapText="1"/>
      <protection locked="0"/>
    </xf>
    <xf numFmtId="0" fontId="3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49" fontId="17" fillId="0" borderId="1" xfId="0" applyNumberFormat="1" applyFont="1" applyBorder="1" applyAlignment="1" applyProtection="1">
      <alignment horizontal="center" vertical="center" wrapText="1"/>
      <protection locked="0"/>
    </xf>
    <xf numFmtId="49" fontId="37" fillId="0" borderId="10" xfId="0" applyNumberFormat="1" applyFont="1" applyBorder="1" applyAlignment="1" applyProtection="1">
      <alignment horizontal="center" vertical="center" wrapText="1"/>
      <protection locked="0"/>
    </xf>
    <xf numFmtId="49" fontId="22" fillId="0" borderId="10" xfId="0" applyNumberFormat="1"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0" fillId="0" borderId="1" xfId="0" applyFill="1" applyBorder="1" applyAlignment="1">
      <alignment horizontal="center" vertical="center" wrapText="1"/>
    </xf>
    <xf numFmtId="0" fontId="31" fillId="0" borderId="1" xfId="0" applyNumberFormat="1" applyFont="1" applyBorder="1" applyAlignment="1">
      <alignment horizontal="center" vertical="center" wrapText="1"/>
    </xf>
    <xf numFmtId="0" fontId="0" fillId="0" borderId="1" xfId="0" applyBorder="1" applyAlignment="1">
      <alignment vertical="center" wrapText="1"/>
    </xf>
    <xf numFmtId="1" fontId="36" fillId="0" borderId="1" xfId="0" applyNumberFormat="1" applyFont="1" applyBorder="1" applyAlignment="1">
      <alignment horizontal="center" vertical="center" wrapText="1"/>
    </xf>
    <xf numFmtId="1" fontId="2" fillId="0" borderId="1" xfId="1" applyNumberFormat="1" applyBorder="1" applyAlignment="1" applyProtection="1">
      <alignment horizontal="center" vertical="center" wrapText="1"/>
    </xf>
    <xf numFmtId="1" fontId="18" fillId="0" borderId="1" xfId="1" applyNumberFormat="1" applyFont="1" applyBorder="1" applyAlignment="1" applyProtection="1">
      <alignment horizontal="center" vertical="center" wrapText="1"/>
    </xf>
    <xf numFmtId="165" fontId="17" fillId="0" borderId="1" xfId="0" applyNumberFormat="1" applyFont="1" applyBorder="1" applyAlignment="1">
      <alignment horizontal="center" vertical="center" wrapText="1"/>
    </xf>
    <xf numFmtId="0" fontId="36" fillId="0" borderId="1" xfId="0" applyFont="1" applyBorder="1" applyAlignment="1">
      <alignment horizontal="center" vertical="center" wrapText="1"/>
    </xf>
    <xf numFmtId="49" fontId="37" fillId="0" borderId="1" xfId="0" applyNumberFormat="1" applyFont="1" applyBorder="1" applyAlignment="1" applyProtection="1">
      <alignment horizontal="center" vertical="center" wrapText="1"/>
      <protection locked="0"/>
    </xf>
    <xf numFmtId="49" fontId="20" fillId="0" borderId="10" xfId="0" applyNumberFormat="1" applyFont="1" applyBorder="1" applyAlignment="1" applyProtection="1">
      <alignment horizontal="center" vertical="center" wrapText="1"/>
      <protection locked="0"/>
    </xf>
    <xf numFmtId="0" fontId="31" fillId="0" borderId="11" xfId="0" applyNumberFormat="1" applyFont="1" applyFill="1" applyBorder="1" applyAlignment="1">
      <alignment horizontal="center" vertical="center" wrapText="1"/>
    </xf>
    <xf numFmtId="0" fontId="21" fillId="0" borderId="1" xfId="0" applyFont="1" applyBorder="1" applyAlignment="1" applyProtection="1">
      <alignment horizontal="center" vertical="center" wrapText="1"/>
      <protection locked="0"/>
    </xf>
    <xf numFmtId="0" fontId="39" fillId="0" borderId="1" xfId="0" applyFont="1" applyBorder="1" applyAlignment="1" applyProtection="1">
      <alignment horizontal="center" vertical="center" wrapText="1"/>
      <protection locked="0"/>
    </xf>
    <xf numFmtId="49" fontId="39" fillId="0" borderId="10" xfId="0" applyNumberFormat="1" applyFont="1" applyBorder="1" applyAlignment="1" applyProtection="1">
      <alignment horizontal="center" vertical="center" wrapText="1"/>
      <protection locked="0"/>
    </xf>
    <xf numFmtId="49" fontId="21" fillId="0" borderId="1" xfId="0" applyNumberFormat="1" applyFont="1" applyBorder="1" applyAlignment="1" applyProtection="1">
      <alignment horizontal="center" vertical="center" wrapText="1"/>
      <protection locked="0"/>
    </xf>
    <xf numFmtId="0" fontId="40" fillId="0" borderId="1" xfId="0" applyFont="1" applyFill="1" applyBorder="1" applyAlignment="1">
      <alignment horizontal="center" vertical="center" wrapText="1"/>
    </xf>
    <xf numFmtId="0" fontId="18" fillId="0" borderId="1" xfId="1" applyFont="1" applyBorder="1" applyAlignment="1" applyProtection="1">
      <alignment horizontal="left" vertical="center" wrapText="1"/>
    </xf>
    <xf numFmtId="0" fontId="18" fillId="0" borderId="1" xfId="1" applyFont="1" applyBorder="1" applyAlignment="1" applyProtection="1">
      <alignment vertical="center" wrapText="1"/>
    </xf>
    <xf numFmtId="0" fontId="27" fillId="0" borderId="1" xfId="0" applyFont="1" applyBorder="1" applyAlignment="1">
      <alignment horizontal="left" vertical="center" wrapText="1"/>
    </xf>
    <xf numFmtId="0" fontId="1" fillId="0" borderId="12" xfId="0" applyFont="1" applyBorder="1" applyAlignment="1">
      <alignment horizontal="center" vertical="center" wrapText="1"/>
    </xf>
    <xf numFmtId="0" fontId="0" fillId="0" borderId="12" xfId="0" applyBorder="1" applyAlignment="1">
      <alignment horizontal="center" vertical="center" wrapText="1"/>
    </xf>
    <xf numFmtId="0" fontId="2" fillId="0" borderId="12" xfId="1" applyBorder="1" applyAlignment="1" applyProtection="1">
      <alignment horizontal="center" vertical="center" wrapText="1"/>
    </xf>
    <xf numFmtId="0" fontId="0" fillId="0" borderId="11" xfId="0" applyFill="1" applyBorder="1" applyAlignment="1">
      <alignment horizontal="center" vertical="center" wrapText="1"/>
    </xf>
    <xf numFmtId="165" fontId="2" fillId="0" borderId="1" xfId="1" applyNumberFormat="1" applyBorder="1" applyAlignment="1" applyProtection="1">
      <alignment horizontal="center" vertical="center" wrapText="1"/>
    </xf>
    <xf numFmtId="0" fontId="22" fillId="0" borderId="1" xfId="0" applyFont="1" applyBorder="1" applyAlignment="1">
      <alignment horizontal="center" vertical="center" wrapText="1"/>
    </xf>
    <xf numFmtId="1" fontId="22"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21" fillId="0" borderId="1" xfId="0" applyFont="1" applyFill="1" applyBorder="1" applyAlignment="1">
      <alignment horizontal="center" vertical="center" wrapText="1"/>
    </xf>
    <xf numFmtId="165" fontId="0" fillId="0" borderId="1" xfId="0" applyNumberFormat="1" applyBorder="1" applyAlignment="1">
      <alignment horizontal="center" vertical="center" wrapText="1"/>
    </xf>
    <xf numFmtId="0" fontId="0" fillId="0" borderId="1" xfId="0" applyFill="1" applyBorder="1" applyAlignment="1">
      <alignment horizontal="center" wrapText="1"/>
    </xf>
    <xf numFmtId="0" fontId="0" fillId="0" borderId="1" xfId="0" applyBorder="1" applyAlignment="1">
      <alignment horizontal="center" vertical="top" wrapText="1"/>
    </xf>
    <xf numFmtId="0" fontId="0" fillId="0" borderId="1" xfId="0" applyBorder="1" applyAlignment="1">
      <alignment horizontal="center" wrapText="1"/>
    </xf>
    <xf numFmtId="49" fontId="1" fillId="0" borderId="1" xfId="0" applyNumberFormat="1" applyFont="1" applyBorder="1" applyAlignment="1">
      <alignment horizontal="center" vertical="center" wrapText="1"/>
    </xf>
    <xf numFmtId="0" fontId="17" fillId="0" borderId="12" xfId="0" applyNumberFormat="1" applyFont="1" applyFill="1" applyBorder="1" applyAlignment="1">
      <alignment horizontal="center" vertical="center" wrapText="1"/>
    </xf>
    <xf numFmtId="0" fontId="2" fillId="0" borderId="12" xfId="1" applyNumberFormat="1" applyFill="1" applyBorder="1" applyAlignment="1" applyProtection="1">
      <alignment horizontal="center" vertical="center" wrapText="1"/>
    </xf>
    <xf numFmtId="0" fontId="1" fillId="0" borderId="11" xfId="0" applyFont="1" applyFill="1" applyBorder="1" applyAlignment="1">
      <alignment horizontal="center" vertical="center" wrapText="1"/>
    </xf>
    <xf numFmtId="165" fontId="1" fillId="0" borderId="11" xfId="0" applyNumberFormat="1" applyFont="1" applyFill="1" applyBorder="1" applyAlignment="1">
      <alignment horizontal="center" vertical="center" wrapText="1"/>
    </xf>
    <xf numFmtId="0" fontId="2" fillId="0" borderId="1" xfId="1" applyNumberFormat="1" applyFill="1" applyBorder="1" applyAlignment="1" applyProtection="1">
      <alignment wrapText="1"/>
    </xf>
    <xf numFmtId="165" fontId="1" fillId="0" borderId="1" xfId="0"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22" fillId="0" borderId="12" xfId="0" applyFont="1" applyFill="1" applyBorder="1" applyAlignment="1" applyProtection="1">
      <alignment horizontal="center" vertical="center" wrapText="1"/>
      <protection locked="0"/>
    </xf>
    <xf numFmtId="0" fontId="18" fillId="0" borderId="1" xfId="1" applyNumberFormat="1" applyFont="1" applyBorder="1" applyAlignment="1" applyProtection="1">
      <alignment horizontal="center" vertical="center" wrapText="1"/>
    </xf>
    <xf numFmtId="166" fontId="1" fillId="0" borderId="1" xfId="0" applyNumberFormat="1" applyFont="1" applyBorder="1" applyAlignment="1">
      <alignment horizontal="center" vertical="center" wrapText="1"/>
    </xf>
    <xf numFmtId="0" fontId="18" fillId="0" borderId="1" xfId="1" applyNumberFormat="1" applyFont="1" applyFill="1" applyBorder="1" applyAlignment="1" applyProtection="1">
      <alignment horizontal="center" vertical="center" wrapText="1"/>
    </xf>
    <xf numFmtId="166" fontId="0" fillId="0" borderId="1" xfId="0" applyNumberFormat="1" applyBorder="1" applyAlignment="1">
      <alignment horizontal="center" vertical="center" wrapText="1"/>
    </xf>
    <xf numFmtId="1" fontId="1" fillId="0" borderId="1" xfId="0" applyNumberFormat="1" applyFont="1" applyBorder="1" applyAlignment="1">
      <alignment horizontal="center" vertical="center" wrapText="1"/>
    </xf>
    <xf numFmtId="165" fontId="1" fillId="0" borderId="1" xfId="0" applyNumberFormat="1" applyFont="1" applyBorder="1" applyAlignment="1">
      <alignment horizontal="center" vertical="center"/>
    </xf>
    <xf numFmtId="0" fontId="17" fillId="0" borderId="1" xfId="0" applyNumberFormat="1" applyFont="1" applyFill="1" applyBorder="1" applyAlignment="1" applyProtection="1">
      <alignment horizontal="center" vertical="center" wrapText="1"/>
      <protection locked="0"/>
    </xf>
    <xf numFmtId="0" fontId="18" fillId="0" borderId="1" xfId="1" applyNumberFormat="1" applyFont="1" applyFill="1" applyBorder="1" applyAlignment="1" applyProtection="1">
      <alignment horizontal="center" vertical="center" wrapText="1"/>
      <protection locked="0"/>
    </xf>
    <xf numFmtId="0" fontId="18" fillId="0" borderId="8" xfId="1" applyNumberFormat="1" applyFont="1" applyFill="1" applyBorder="1" applyAlignment="1" applyProtection="1">
      <alignment horizontal="center" vertical="center" wrapText="1"/>
      <protection locked="0"/>
    </xf>
    <xf numFmtId="0" fontId="36" fillId="0" borderId="1" xfId="0" applyNumberFormat="1" applyFont="1" applyFill="1" applyBorder="1" applyAlignment="1" applyProtection="1">
      <alignment horizontal="center" vertical="center" wrapText="1"/>
      <protection locked="0"/>
    </xf>
    <xf numFmtId="0" fontId="11" fillId="0" borderId="1" xfId="0" applyNumberFormat="1" applyFont="1" applyFill="1" applyBorder="1" applyAlignment="1" applyProtection="1">
      <alignment horizontal="center" vertical="center" wrapText="1"/>
      <protection locked="0"/>
    </xf>
    <xf numFmtId="0" fontId="0" fillId="0" borderId="1" xfId="0" applyNumberFormat="1" applyBorder="1" applyAlignment="1" applyProtection="1">
      <alignment horizontal="center" vertical="center" wrapText="1"/>
      <protection locked="0"/>
    </xf>
    <xf numFmtId="0" fontId="17" fillId="0" borderId="1" xfId="0" applyNumberFormat="1" applyFont="1" applyBorder="1" applyAlignment="1" applyProtection="1">
      <alignment horizontal="center" vertical="center" wrapText="1"/>
      <protection locked="0"/>
    </xf>
    <xf numFmtId="0" fontId="18" fillId="0" borderId="1" xfId="1" applyNumberFormat="1" applyFont="1" applyBorder="1" applyAlignment="1" applyProtection="1">
      <alignment horizontal="center" vertical="center" wrapText="1"/>
      <protection locked="0"/>
    </xf>
    <xf numFmtId="0" fontId="18" fillId="0" borderId="1" xfId="1" applyFont="1" applyBorder="1" applyAlignment="1" applyProtection="1">
      <alignment horizontal="center" vertical="center" wrapText="1"/>
      <protection locked="0"/>
    </xf>
    <xf numFmtId="0" fontId="20" fillId="0" borderId="10" xfId="0" applyFont="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0" fillId="0" borderId="0" xfId="0" applyAlignment="1">
      <alignment wrapText="1"/>
    </xf>
    <xf numFmtId="0" fontId="18" fillId="0" borderId="8" xfId="1" applyNumberFormat="1" applyFont="1" applyFill="1" applyBorder="1" applyAlignment="1" applyProtection="1">
      <alignment horizontal="center" vertical="center" wrapText="1"/>
    </xf>
    <xf numFmtId="0" fontId="18" fillId="0" borderId="1" xfId="1" applyFont="1" applyFill="1" applyBorder="1" applyAlignment="1" applyProtection="1">
      <alignment horizontal="center" vertical="center" wrapText="1"/>
    </xf>
    <xf numFmtId="0"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17" fillId="0" borderId="11" xfId="0" applyNumberFormat="1" applyFont="1" applyFill="1" applyBorder="1" applyAlignment="1">
      <alignment horizontal="center" vertical="center" wrapText="1"/>
    </xf>
    <xf numFmtId="0" fontId="20" fillId="0" borderId="11" xfId="0" applyFont="1" applyFill="1" applyBorder="1" applyAlignment="1" applyProtection="1">
      <alignment horizontal="center" vertical="center" wrapText="1"/>
      <protection locked="0"/>
    </xf>
    <xf numFmtId="0" fontId="2" fillId="0" borderId="1" xfId="1" applyNumberFormat="1" applyFont="1" applyFill="1" applyBorder="1" applyAlignment="1" applyProtection="1">
      <alignment horizontal="center" vertical="center" wrapText="1"/>
    </xf>
    <xf numFmtId="0" fontId="0" fillId="0" borderId="12" xfId="0" applyNumberFormat="1" applyFont="1" applyFill="1" applyBorder="1" applyAlignment="1">
      <alignment horizontal="center" vertical="center" wrapText="1"/>
    </xf>
    <xf numFmtId="0" fontId="2" fillId="0" borderId="12" xfId="1" applyNumberFormat="1" applyFont="1" applyFill="1" applyBorder="1" applyAlignment="1" applyProtection="1">
      <alignment horizontal="center" vertical="center" wrapText="1"/>
    </xf>
    <xf numFmtId="165" fontId="1" fillId="0" borderId="12" xfId="0" applyNumberFormat="1" applyFont="1" applyBorder="1" applyAlignment="1">
      <alignment horizontal="center" vertical="center" wrapText="1"/>
    </xf>
    <xf numFmtId="0" fontId="0" fillId="0" borderId="0" xfId="0" applyFont="1" applyAlignment="1">
      <alignment horizontal="center" wrapText="1"/>
    </xf>
    <xf numFmtId="0" fontId="0" fillId="0" borderId="1" xfId="0" applyFont="1" applyFill="1" applyBorder="1" applyAlignment="1">
      <alignment horizontal="center" wrapText="1"/>
    </xf>
    <xf numFmtId="0" fontId="0" fillId="0" borderId="12" xfId="0" applyNumberFormat="1" applyFill="1" applyBorder="1" applyAlignment="1">
      <alignment horizontal="center" vertical="center" wrapText="1"/>
    </xf>
    <xf numFmtId="0" fontId="11" fillId="0" borderId="1" xfId="0" applyFont="1" applyFill="1" applyBorder="1" applyAlignment="1">
      <alignment horizontal="center" wrapText="1"/>
    </xf>
    <xf numFmtId="0" fontId="0" fillId="0" borderId="1" xfId="0" applyFont="1" applyBorder="1" applyAlignment="1">
      <alignment horizontal="center" vertical="center" wrapText="1"/>
    </xf>
    <xf numFmtId="0" fontId="1" fillId="0" borderId="1" xfId="0" applyFont="1" applyBorder="1" applyAlignment="1">
      <alignment horizontal="center" vertical="center"/>
    </xf>
    <xf numFmtId="164" fontId="1" fillId="0" borderId="1" xfId="0" applyNumberFormat="1" applyFont="1" applyBorder="1" applyAlignment="1">
      <alignment horizontal="center" vertical="center" wrapText="1"/>
    </xf>
    <xf numFmtId="3" fontId="17" fillId="0" borderId="1" xfId="0" applyNumberFormat="1" applyFont="1" applyFill="1" applyBorder="1" applyAlignment="1" applyProtection="1">
      <alignment horizontal="center" vertical="center" wrapText="1"/>
      <protection locked="0"/>
    </xf>
    <xf numFmtId="4" fontId="17" fillId="0" borderId="0" xfId="0" applyNumberFormat="1" applyFont="1" applyAlignment="1" applyProtection="1">
      <alignment horizontal="center" vertical="center" wrapText="1"/>
      <protection locked="0"/>
    </xf>
    <xf numFmtId="3" fontId="0" fillId="0" borderId="1" xfId="0" applyNumberFormat="1" applyBorder="1" applyAlignment="1" applyProtection="1">
      <alignment horizontal="center" vertical="center" wrapText="1"/>
      <protection locked="0"/>
    </xf>
    <xf numFmtId="3" fontId="0" fillId="0" borderId="1" xfId="0" applyNumberFormat="1" applyFill="1" applyBorder="1" applyAlignment="1" applyProtection="1">
      <alignment horizontal="center" vertical="center" wrapText="1"/>
      <protection locked="0"/>
    </xf>
    <xf numFmtId="4" fontId="0" fillId="0" borderId="1" xfId="0" applyNumberFormat="1" applyBorder="1" applyAlignment="1" applyProtection="1">
      <alignment horizontal="center" vertical="center" wrapText="1"/>
      <protection locked="0"/>
    </xf>
    <xf numFmtId="3" fontId="17" fillId="0" borderId="1" xfId="0" applyNumberFormat="1" applyFont="1" applyBorder="1" applyAlignment="1" applyProtection="1">
      <alignment horizontal="center" vertical="center" wrapText="1"/>
      <protection locked="0"/>
    </xf>
    <xf numFmtId="3" fontId="17" fillId="0" borderId="0" xfId="0" applyNumberFormat="1" applyFont="1" applyAlignment="1" applyProtection="1">
      <alignment horizontal="center" vertical="center" wrapText="1"/>
      <protection locked="0"/>
    </xf>
    <xf numFmtId="0" fontId="3" fillId="0" borderId="1" xfId="0" applyNumberFormat="1" applyFont="1" applyBorder="1" applyAlignment="1" applyProtection="1">
      <alignment horizontal="center" vertical="center" wrapText="1"/>
      <protection locked="0"/>
    </xf>
    <xf numFmtId="0" fontId="20" fillId="0" borderId="1" xfId="0" applyNumberFormat="1" applyFont="1" applyBorder="1" applyAlignment="1" applyProtection="1">
      <alignment horizontal="center" vertical="center" wrapText="1"/>
      <protection locked="0"/>
    </xf>
    <xf numFmtId="0" fontId="21" fillId="0" borderId="1" xfId="0" applyNumberFormat="1" applyFont="1" applyBorder="1" applyAlignment="1" applyProtection="1">
      <alignment horizontal="center" vertical="center" wrapText="1"/>
      <protection locked="0"/>
    </xf>
    <xf numFmtId="2" fontId="1" fillId="0" borderId="1" xfId="0" applyNumberFormat="1" applyFont="1" applyBorder="1" applyAlignment="1" applyProtection="1">
      <alignment horizontal="center" vertical="center" wrapText="1"/>
      <protection locked="0"/>
    </xf>
    <xf numFmtId="0" fontId="20" fillId="0" borderId="1" xfId="0" applyNumberFormat="1" applyFont="1" applyFill="1" applyBorder="1" applyAlignment="1" applyProtection="1">
      <alignment horizontal="center" vertical="center" wrapText="1"/>
      <protection locked="0"/>
    </xf>
    <xf numFmtId="0" fontId="22" fillId="0" borderId="1" xfId="0" applyNumberFormat="1" applyFont="1" applyFill="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20" fillId="0" borderId="1" xfId="0" applyFont="1" applyBorder="1" applyAlignment="1">
      <alignment horizontal="center" vertical="center" wrapText="1"/>
    </xf>
    <xf numFmtId="0" fontId="20" fillId="0" borderId="0"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0" fillId="0" borderId="12" xfId="0" applyBorder="1" applyAlignment="1">
      <alignment horizontal="center" vertical="center"/>
    </xf>
    <xf numFmtId="0" fontId="0" fillId="0" borderId="12" xfId="0" applyBorder="1" applyAlignment="1">
      <alignment wrapText="1"/>
    </xf>
    <xf numFmtId="14" fontId="0" fillId="0" borderId="12" xfId="0" applyNumberFormat="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49" fontId="3" fillId="0" borderId="2" xfId="4" applyNumberFormat="1" applyFont="1" applyFill="1" applyBorder="1" applyAlignment="1">
      <alignment horizontal="center" vertical="center" wrapText="1"/>
    </xf>
    <xf numFmtId="0" fontId="14" fillId="0" borderId="2" xfId="4"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0" fillId="0" borderId="17" xfId="0" applyBorder="1" applyAlignment="1">
      <alignment horizontal="center" vertical="center" wrapText="1"/>
    </xf>
    <xf numFmtId="0" fontId="4" fillId="0" borderId="2" xfId="0" applyFont="1" applyBorder="1" applyAlignment="1">
      <alignment horizontal="center" vertical="center" wrapText="1"/>
    </xf>
    <xf numFmtId="0" fontId="30" fillId="0" borderId="2" xfId="0" applyFont="1" applyBorder="1" applyAlignment="1">
      <alignment horizontal="center" vertical="center" wrapText="1"/>
    </xf>
    <xf numFmtId="0" fontId="1" fillId="0" borderId="2" xfId="0" applyFont="1" applyBorder="1" applyAlignment="1">
      <alignment horizontal="center" vertical="center" wrapText="1"/>
    </xf>
    <xf numFmtId="0" fontId="2" fillId="0" borderId="2" xfId="1" applyBorder="1" applyAlignment="1" applyProtection="1">
      <alignment horizontal="center" vertical="center" wrapText="1"/>
    </xf>
    <xf numFmtId="0" fontId="5" fillId="0" borderId="18" xfId="0" applyFont="1" applyBorder="1" applyAlignment="1">
      <alignment horizontal="center" vertical="top" wrapText="1"/>
    </xf>
    <xf numFmtId="0" fontId="5" fillId="0" borderId="5" xfId="0" applyFont="1" applyBorder="1" applyAlignment="1">
      <alignment horizontal="center" vertical="top" wrapText="1"/>
    </xf>
    <xf numFmtId="0" fontId="5" fillId="0" borderId="18" xfId="0" applyFont="1" applyBorder="1" applyAlignment="1">
      <alignment vertical="top" wrapText="1"/>
    </xf>
    <xf numFmtId="0" fontId="5" fillId="0" borderId="5" xfId="0" applyFont="1" applyBorder="1" applyAlignment="1">
      <alignment vertical="top" wrapText="1"/>
    </xf>
    <xf numFmtId="0" fontId="5" fillId="0" borderId="18" xfId="0" applyFont="1" applyBorder="1" applyAlignment="1">
      <alignment horizontal="justify" vertical="top" wrapText="1"/>
    </xf>
    <xf numFmtId="0" fontId="5" fillId="0" borderId="19" xfId="0" applyFont="1" applyBorder="1" applyAlignment="1">
      <alignment horizontal="justify" vertical="top" wrapText="1"/>
    </xf>
    <xf numFmtId="0" fontId="28" fillId="0" borderId="0" xfId="0" applyFont="1" applyBorder="1" applyAlignment="1">
      <alignment horizontal="right" vertical="center"/>
    </xf>
    <xf numFmtId="0" fontId="5" fillId="0" borderId="20" xfId="0" applyFont="1" applyBorder="1" applyAlignment="1">
      <alignment horizontal="center" vertical="top" wrapText="1"/>
    </xf>
    <xf numFmtId="0" fontId="5" fillId="0" borderId="20" xfId="0" applyFont="1" applyBorder="1" applyAlignment="1">
      <alignment vertical="top" wrapText="1"/>
    </xf>
    <xf numFmtId="165" fontId="5" fillId="0" borderId="18" xfId="0" applyNumberFormat="1" applyFont="1" applyBorder="1" applyAlignment="1">
      <alignment horizontal="right" vertical="center" wrapText="1"/>
    </xf>
    <xf numFmtId="165" fontId="5" fillId="0" borderId="5" xfId="0" applyNumberFormat="1" applyFont="1" applyBorder="1" applyAlignment="1">
      <alignment horizontal="right" vertical="center" wrapText="1"/>
    </xf>
    <xf numFmtId="0" fontId="0" fillId="0" borderId="5" xfId="0" applyBorder="1" applyAlignment="1">
      <alignment horizontal="right" vertical="center" wrapText="1"/>
    </xf>
    <xf numFmtId="165" fontId="5" fillId="0" borderId="20" xfId="0" applyNumberFormat="1" applyFont="1" applyBorder="1" applyAlignment="1">
      <alignment horizontal="right" vertical="center" wrapText="1"/>
    </xf>
    <xf numFmtId="0" fontId="4" fillId="0" borderId="0" xfId="0" applyFont="1" applyBorder="1" applyAlignment="1">
      <alignment horizontal="center" vertical="center" wrapText="1"/>
    </xf>
    <xf numFmtId="0" fontId="0" fillId="0" borderId="0" xfId="0" applyAlignment="1">
      <alignment horizontal="center"/>
    </xf>
    <xf numFmtId="1" fontId="6" fillId="0" borderId="8" xfId="0" applyNumberFormat="1" applyFont="1" applyBorder="1" applyAlignment="1">
      <alignment horizontal="center" vertical="center" wrapText="1"/>
    </xf>
    <xf numFmtId="1" fontId="6" fillId="0" borderId="9" xfId="0" applyNumberFormat="1" applyFont="1" applyBorder="1" applyAlignment="1">
      <alignment horizontal="center" vertical="center" wrapText="1"/>
    </xf>
    <xf numFmtId="0" fontId="19" fillId="0" borderId="0" xfId="0" applyNumberFormat="1" applyFont="1" applyBorder="1" applyAlignment="1">
      <alignment horizontal="right" vertical="center" wrapText="1"/>
    </xf>
    <xf numFmtId="0" fontId="4" fillId="0" borderId="0" xfId="0" applyFont="1" applyFill="1" applyBorder="1" applyAlignment="1">
      <alignment horizontal="center" vertical="center"/>
    </xf>
    <xf numFmtId="0" fontId="0" fillId="0" borderId="0" xfId="0" applyAlignment="1">
      <alignment horizontal="center" vertical="center"/>
    </xf>
    <xf numFmtId="0" fontId="4"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Fill="1"/>
    <xf numFmtId="0" fontId="4" fillId="0" borderId="0" xfId="0" applyFont="1" applyFill="1" applyBorder="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6" fillId="0" borderId="12"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0" xfId="0" applyFont="1" applyBorder="1" applyAlignment="1">
      <alignment horizontal="center" vertical="center"/>
    </xf>
    <xf numFmtId="0" fontId="6" fillId="0" borderId="10" xfId="0" applyFont="1" applyBorder="1" applyAlignment="1">
      <alignment horizontal="center" vertical="center" wrapText="1"/>
    </xf>
    <xf numFmtId="165" fontId="6" fillId="0" borderId="12" xfId="0" applyNumberFormat="1" applyFont="1" applyBorder="1" applyAlignment="1">
      <alignment horizontal="center" vertical="center" wrapText="1"/>
    </xf>
    <xf numFmtId="165" fontId="6" fillId="0" borderId="10" xfId="0" applyNumberFormat="1" applyFont="1" applyBorder="1" applyAlignment="1">
      <alignment horizontal="center" vertical="center" wrapText="1"/>
    </xf>
    <xf numFmtId="0" fontId="6" fillId="0" borderId="8" xfId="0" applyFont="1" applyBorder="1" applyAlignment="1">
      <alignment horizontal="center" vertical="center" wrapText="1"/>
    </xf>
    <xf numFmtId="0" fontId="6" fillId="0" borderId="13"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0" xfId="0" applyFont="1" applyBorder="1" applyAlignment="1">
      <alignment horizontal="center" vertical="center" wrapText="1"/>
    </xf>
    <xf numFmtId="0" fontId="34" fillId="0" borderId="0" xfId="0" applyFont="1" applyAlignment="1">
      <alignment horizontal="center"/>
    </xf>
    <xf numFmtId="0" fontId="35" fillId="0" borderId="0" xfId="0" applyFont="1" applyAlignment="1">
      <alignment horizontal="center"/>
    </xf>
    <xf numFmtId="0" fontId="35" fillId="0" borderId="0" xfId="0" applyFont="1" applyAlignment="1"/>
    <xf numFmtId="0" fontId="0" fillId="0" borderId="0" xfId="0" applyAlignment="1"/>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17" fillId="0" borderId="10" xfId="0" applyFont="1" applyBorder="1" applyAlignment="1">
      <alignment vertical="center"/>
    </xf>
    <xf numFmtId="0" fontId="4" fillId="0" borderId="0" xfId="0" applyFont="1" applyAlignment="1">
      <alignment horizontal="center"/>
    </xf>
    <xf numFmtId="0" fontId="5" fillId="0" borderId="0" xfId="0" applyFont="1" applyAlignment="1">
      <alignment horizontal="center" vertical="center" wrapText="1"/>
    </xf>
    <xf numFmtId="0" fontId="0" fillId="0" borderId="0" xfId="0" applyAlignment="1">
      <alignment vertical="center" wrapText="1"/>
    </xf>
    <xf numFmtId="0" fontId="0" fillId="0" borderId="0" xfId="0"/>
    <xf numFmtId="0" fontId="14" fillId="0" borderId="0" xfId="0" applyFont="1" applyBorder="1" applyAlignment="1">
      <alignment horizontal="center" vertical="center" wrapText="1"/>
    </xf>
  </cellXfs>
  <cellStyles count="5">
    <cellStyle name="Hyperlink" xfId="1" builtinId="8"/>
    <cellStyle name="Normal" xfId="0" builtinId="0"/>
    <cellStyle name="Normal_2002" xfId="2"/>
    <cellStyle name="Normal_2003" xfId="3"/>
    <cellStyle name="Normal_Anexa I  ISI"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19</xdr:row>
      <xdr:rowOff>0</xdr:rowOff>
    </xdr:from>
    <xdr:to>
      <xdr:col>6</xdr:col>
      <xdr:colOff>9525</xdr:colOff>
      <xdr:row>19</xdr:row>
      <xdr:rowOff>9525</xdr:rowOff>
    </xdr:to>
    <xdr:pic>
      <xdr:nvPicPr>
        <xdr:cNvPr id="1035" name="Picture 1" descr="http://www.scientificjournals.org/images/spacer.gif"/>
        <xdr:cNvPicPr>
          <a:picLocks noChangeAspect="1" noChangeArrowheads="1"/>
        </xdr:cNvPicPr>
      </xdr:nvPicPr>
      <xdr:blipFill>
        <a:blip xmlns:r="http://schemas.openxmlformats.org/officeDocument/2006/relationships" r:embed="rId1"/>
        <a:srcRect/>
        <a:stretch>
          <a:fillRect/>
        </a:stretch>
      </xdr:blipFill>
      <xdr:spPr bwMode="auto">
        <a:xfrm>
          <a:off x="9858375" y="6305550"/>
          <a:ext cx="95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14</xdr:row>
      <xdr:rowOff>0</xdr:rowOff>
    </xdr:from>
    <xdr:to>
      <xdr:col>6</xdr:col>
      <xdr:colOff>9525</xdr:colOff>
      <xdr:row>14</xdr:row>
      <xdr:rowOff>9525</xdr:rowOff>
    </xdr:to>
    <xdr:pic>
      <xdr:nvPicPr>
        <xdr:cNvPr id="7169" name="Picture 1" descr="http://www.scientificjournals.org/images/spacer.gif"/>
        <xdr:cNvPicPr>
          <a:picLocks noChangeAspect="1" noChangeArrowheads="1"/>
        </xdr:cNvPicPr>
      </xdr:nvPicPr>
      <xdr:blipFill>
        <a:blip xmlns:r="http://schemas.openxmlformats.org/officeDocument/2006/relationships" r:embed="rId1"/>
        <a:srcRect/>
        <a:stretch>
          <a:fillRect/>
        </a:stretch>
      </xdr:blipFill>
      <xdr:spPr bwMode="auto">
        <a:xfrm>
          <a:off x="10248900" y="5781675"/>
          <a:ext cx="9525" cy="95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14</xdr:row>
      <xdr:rowOff>0</xdr:rowOff>
    </xdr:from>
    <xdr:to>
      <xdr:col>6</xdr:col>
      <xdr:colOff>9525</xdr:colOff>
      <xdr:row>14</xdr:row>
      <xdr:rowOff>9525</xdr:rowOff>
    </xdr:to>
    <xdr:pic>
      <xdr:nvPicPr>
        <xdr:cNvPr id="8193" name="Picture 1" descr="http://www.scientificjournals.org/images/spacer.gif"/>
        <xdr:cNvPicPr>
          <a:picLocks noChangeAspect="1" noChangeArrowheads="1"/>
        </xdr:cNvPicPr>
      </xdr:nvPicPr>
      <xdr:blipFill>
        <a:blip xmlns:r="http://schemas.openxmlformats.org/officeDocument/2006/relationships" r:embed="rId1"/>
        <a:srcRect/>
        <a:stretch>
          <a:fillRect/>
        </a:stretch>
      </xdr:blipFill>
      <xdr:spPr bwMode="auto">
        <a:xfrm>
          <a:off x="8572500" y="4486275"/>
          <a:ext cx="9525" cy="9525"/>
        </a:xfrm>
        <a:prstGeom prst="rect">
          <a:avLst/>
        </a:prstGeom>
        <a:noFill/>
        <a:ln w="9525">
          <a:noFill/>
          <a:miter lim="800000"/>
          <a:headEnd/>
          <a:tailEnd/>
        </a:ln>
      </xdr:spPr>
    </xdr:pic>
    <xdr:clientData/>
  </xdr:twoCellAnchor>
  <xdr:twoCellAnchor editAs="oneCell">
    <xdr:from>
      <xdr:col>6</xdr:col>
      <xdr:colOff>0</xdr:colOff>
      <xdr:row>15</xdr:row>
      <xdr:rowOff>0</xdr:rowOff>
    </xdr:from>
    <xdr:to>
      <xdr:col>6</xdr:col>
      <xdr:colOff>9525</xdr:colOff>
      <xdr:row>15</xdr:row>
      <xdr:rowOff>9525</xdr:rowOff>
    </xdr:to>
    <xdr:pic>
      <xdr:nvPicPr>
        <xdr:cNvPr id="8194" name="Picture 1" descr="http://www.scientificjournals.org/images/spacer.gif"/>
        <xdr:cNvPicPr>
          <a:picLocks noChangeAspect="1" noChangeArrowheads="1"/>
        </xdr:cNvPicPr>
      </xdr:nvPicPr>
      <xdr:blipFill>
        <a:blip xmlns:r="http://schemas.openxmlformats.org/officeDocument/2006/relationships" r:embed="rId1"/>
        <a:srcRect/>
        <a:stretch>
          <a:fillRect/>
        </a:stretch>
      </xdr:blipFill>
      <xdr:spPr bwMode="auto">
        <a:xfrm>
          <a:off x="8572500" y="4972050"/>
          <a:ext cx="9525" cy="9525"/>
        </a:xfrm>
        <a:prstGeom prst="rect">
          <a:avLst/>
        </a:prstGeom>
        <a:noFill/>
        <a:ln w="9525">
          <a:noFill/>
          <a:miter lim="800000"/>
          <a:headEnd/>
          <a:tailEnd/>
        </a:ln>
      </xdr:spPr>
    </xdr:pic>
    <xdr:clientData/>
  </xdr:twoCellAnchor>
  <xdr:twoCellAnchor editAs="oneCell">
    <xdr:from>
      <xdr:col>6</xdr:col>
      <xdr:colOff>0</xdr:colOff>
      <xdr:row>56</xdr:row>
      <xdr:rowOff>0</xdr:rowOff>
    </xdr:from>
    <xdr:to>
      <xdr:col>6</xdr:col>
      <xdr:colOff>9525</xdr:colOff>
      <xdr:row>56</xdr:row>
      <xdr:rowOff>9525</xdr:rowOff>
    </xdr:to>
    <xdr:pic>
      <xdr:nvPicPr>
        <xdr:cNvPr id="8195" name="Picture 1" descr="http://www.scientificjournals.org/images/spacer.gif"/>
        <xdr:cNvPicPr>
          <a:picLocks noChangeAspect="1" noChangeArrowheads="1"/>
        </xdr:cNvPicPr>
      </xdr:nvPicPr>
      <xdr:blipFill>
        <a:blip xmlns:r="http://schemas.openxmlformats.org/officeDocument/2006/relationships" r:embed="rId1"/>
        <a:srcRect/>
        <a:stretch>
          <a:fillRect/>
        </a:stretch>
      </xdr:blipFill>
      <xdr:spPr bwMode="auto">
        <a:xfrm>
          <a:off x="8572500" y="24726900"/>
          <a:ext cx="9525" cy="95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11</xdr:row>
      <xdr:rowOff>0</xdr:rowOff>
    </xdr:from>
    <xdr:to>
      <xdr:col>6</xdr:col>
      <xdr:colOff>9525</xdr:colOff>
      <xdr:row>11</xdr:row>
      <xdr:rowOff>9525</xdr:rowOff>
    </xdr:to>
    <xdr:pic>
      <xdr:nvPicPr>
        <xdr:cNvPr id="9217" name="Picture 1" descr="http://www.scientificjournals.org/images/spacer.gif"/>
        <xdr:cNvPicPr>
          <a:picLocks noChangeAspect="1" noChangeArrowheads="1"/>
        </xdr:cNvPicPr>
      </xdr:nvPicPr>
      <xdr:blipFill>
        <a:blip xmlns:r="http://schemas.openxmlformats.org/officeDocument/2006/relationships" r:embed="rId1"/>
        <a:srcRect/>
        <a:stretch>
          <a:fillRect/>
        </a:stretch>
      </xdr:blipFill>
      <xdr:spPr bwMode="auto">
        <a:xfrm>
          <a:off x="8829675" y="4629150"/>
          <a:ext cx="9525" cy="9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adu.precup@aut.upt.ro" TargetMode="External"/><Relationship Id="rId1" Type="http://schemas.openxmlformats.org/officeDocument/2006/relationships/hyperlink" Target="http://www.aut.upt.ro/~rprecup/"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www.springerlink.com/content/67j26g01671w647k/" TargetMode="External"/><Relationship Id="rId7" Type="http://schemas.openxmlformats.org/officeDocument/2006/relationships/printerSettings" Target="../printerSettings/printerSettings10.bin"/><Relationship Id="rId2" Type="http://schemas.openxmlformats.org/officeDocument/2006/relationships/hyperlink" Target="http://www.springerlink.com/content/k17410942653k68p/" TargetMode="External"/><Relationship Id="rId1" Type="http://schemas.openxmlformats.org/officeDocument/2006/relationships/hyperlink" Target="http://www.springerlink.com/content/x72362300v44222m/" TargetMode="External"/><Relationship Id="rId6" Type="http://schemas.openxmlformats.org/officeDocument/2006/relationships/hyperlink" Target="http://www.springerlink.com/content/58751588vl964602/" TargetMode="External"/><Relationship Id="rId5" Type="http://schemas.openxmlformats.org/officeDocument/2006/relationships/hyperlink" Target="http://www.springerlink.com/content/m3l28q0x38200528/" TargetMode="External"/><Relationship Id="rId4" Type="http://schemas.openxmlformats.org/officeDocument/2006/relationships/hyperlink" Target="http://www.springerlink.com/content/372w0258117pkh57/"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www.orizonturi.ro/carti.html" TargetMode="External"/><Relationship Id="rId2" Type="http://schemas.openxmlformats.org/officeDocument/2006/relationships/hyperlink" Target="http://www.orizonturi.ro/carti.html" TargetMode="External"/><Relationship Id="rId1" Type="http://schemas.openxmlformats.org/officeDocument/2006/relationships/hyperlink" Target="http://www.orizonturi.ro/carti.html" TargetMode="External"/><Relationship Id="rId6" Type="http://schemas.openxmlformats.org/officeDocument/2006/relationships/printerSettings" Target="../printerSettings/printerSettings11.bin"/><Relationship Id="rId5" Type="http://schemas.openxmlformats.org/officeDocument/2006/relationships/hyperlink" Target="http://www.orizonturi.ro/carti.html" TargetMode="External"/><Relationship Id="rId4" Type="http://schemas.openxmlformats.org/officeDocument/2006/relationships/hyperlink" Target="http://www.orizonturi.ro/carti.html"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hyperlink" Target="http://www.bmf.hu/conferences/saci2009/" TargetMode="External"/><Relationship Id="rId2" Type="http://schemas.openxmlformats.org/officeDocument/2006/relationships/hyperlink" Target="http://www.upt.ro/ta2010/index.php" TargetMode="External"/><Relationship Id="rId1" Type="http://schemas.openxmlformats.org/officeDocument/2006/relationships/hyperlink" Target="http://uni-obuda.hu/conferences/iccc-conti2010/" TargetMode="External"/><Relationship Id="rId5" Type="http://schemas.openxmlformats.org/officeDocument/2006/relationships/printerSettings" Target="../printerSettings/printerSettings18.bin"/><Relationship Id="rId4" Type="http://schemas.openxmlformats.org/officeDocument/2006/relationships/hyperlink" Target="http://www.bmf.hu/conferences/saci2007/"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bmf.hu/journal/" TargetMode="External"/><Relationship Id="rId3" Type="http://schemas.openxmlformats.org/officeDocument/2006/relationships/hyperlink" Target="http://www.aece.ro/board.php" TargetMode="External"/><Relationship Id="rId7" Type="http://schemas.openxmlformats.org/officeDocument/2006/relationships/hyperlink" Target="http://bmf.hu/journal/" TargetMode="External"/><Relationship Id="rId2" Type="http://schemas.openxmlformats.org/officeDocument/2006/relationships/hyperlink" Target="http://www.aece.ro/board.php" TargetMode="External"/><Relationship Id="rId1" Type="http://schemas.openxmlformats.org/officeDocument/2006/relationships/hyperlink" Target="http://www.aece.ro/board.php" TargetMode="External"/><Relationship Id="rId6" Type="http://schemas.openxmlformats.org/officeDocument/2006/relationships/hyperlink" Target="http://bmf.hu/journal/" TargetMode="External"/><Relationship Id="rId11" Type="http://schemas.openxmlformats.org/officeDocument/2006/relationships/drawing" Target="../drawings/drawing1.xml"/><Relationship Id="rId5" Type="http://schemas.openxmlformats.org/officeDocument/2006/relationships/hyperlink" Target="http://bmf.hu/journal/" TargetMode="External"/><Relationship Id="rId10" Type="http://schemas.openxmlformats.org/officeDocument/2006/relationships/printerSettings" Target="../printerSettings/printerSettings19.bin"/><Relationship Id="rId4" Type="http://schemas.openxmlformats.org/officeDocument/2006/relationships/hyperlink" Target="http://www.aece.ro/board.php" TargetMode="External"/><Relationship Id="rId9" Type="http://schemas.openxmlformats.org/officeDocument/2006/relationships/hyperlink" Target="http://bmf.hu/journa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hyperlink" Target="http://ceser.res.in/ijai.html" TargetMode="External"/><Relationship Id="rId3" Type="http://schemas.openxmlformats.org/officeDocument/2006/relationships/hyperlink" Target="http://ceser.res.in/ijai.html" TargetMode="External"/><Relationship Id="rId7" Type="http://schemas.openxmlformats.org/officeDocument/2006/relationships/hyperlink" Target="http://ceser.res.in/ijai.html" TargetMode="External"/><Relationship Id="rId12" Type="http://schemas.openxmlformats.org/officeDocument/2006/relationships/drawing" Target="../drawings/drawing2.xml"/><Relationship Id="rId2" Type="http://schemas.openxmlformats.org/officeDocument/2006/relationships/hyperlink" Target="http://www.springer.com/computer/ai/journal/13230" TargetMode="External"/><Relationship Id="rId1" Type="http://schemas.openxmlformats.org/officeDocument/2006/relationships/hyperlink" Target="http://ceser.res.in/ijai.html" TargetMode="External"/><Relationship Id="rId6" Type="http://schemas.openxmlformats.org/officeDocument/2006/relationships/hyperlink" Target="http://ceser.res.in/ijai.html" TargetMode="External"/><Relationship Id="rId11" Type="http://schemas.openxmlformats.org/officeDocument/2006/relationships/printerSettings" Target="../printerSettings/printerSettings20.bin"/><Relationship Id="rId5" Type="http://schemas.openxmlformats.org/officeDocument/2006/relationships/hyperlink" Target="http://www.springer.com/computer/ai/journal/13230" TargetMode="External"/><Relationship Id="rId10" Type="http://schemas.openxmlformats.org/officeDocument/2006/relationships/hyperlink" Target="http://www.medjmc.com/index.html" TargetMode="External"/><Relationship Id="rId4" Type="http://schemas.openxmlformats.org/officeDocument/2006/relationships/hyperlink" Target="http://ceser.res.in/ijai.html" TargetMode="External"/><Relationship Id="rId9" Type="http://schemas.openxmlformats.org/officeDocument/2006/relationships/hyperlink" Target="http://www.medjmc.com/index.html"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ieeexplore.ieee.org/xpl/RecentIssue.jsp?punumber=41" TargetMode="External"/><Relationship Id="rId13" Type="http://schemas.openxmlformats.org/officeDocument/2006/relationships/hyperlink" Target="http://ieeexplore.ieee.org/xpl/RecentIssue.jsp?punumber=41" TargetMode="External"/><Relationship Id="rId18" Type="http://schemas.openxmlformats.org/officeDocument/2006/relationships/hyperlink" Target="http://ieeexplore.ieee.org/xpl/RecentIssue.jsp?punumber=63" TargetMode="External"/><Relationship Id="rId26" Type="http://schemas.openxmlformats.org/officeDocument/2006/relationships/hyperlink" Target="http://ieeexplore.ieee.org/xpl/RecentIssue.jsp?punumber=59" TargetMode="External"/><Relationship Id="rId39" Type="http://schemas.openxmlformats.org/officeDocument/2006/relationships/hyperlink" Target="http://ieeexplore.ieee.org/xpl/RecentIssue.jsp?punumber=28" TargetMode="External"/><Relationship Id="rId3" Type="http://schemas.openxmlformats.org/officeDocument/2006/relationships/hyperlink" Target="http://www.elsevier.com/wps/find/journaldescription.cws_home/505730/description" TargetMode="External"/><Relationship Id="rId21" Type="http://schemas.openxmlformats.org/officeDocument/2006/relationships/hyperlink" Target="http://ieeexplore.ieee.org/xpl/RecentIssue.jsp?punumber=60" TargetMode="External"/><Relationship Id="rId34" Type="http://schemas.openxmlformats.org/officeDocument/2006/relationships/hyperlink" Target="http://www.emeraldinsight.com/journals.htm?issn=0332-1649" TargetMode="External"/><Relationship Id="rId7" Type="http://schemas.openxmlformats.org/officeDocument/2006/relationships/hyperlink" Target="http://ieeexplore.ieee.org/xpl/RecentIssue.jsp?punumber=41" TargetMode="External"/><Relationship Id="rId12" Type="http://schemas.openxmlformats.org/officeDocument/2006/relationships/hyperlink" Target="http://ieeexplore.ieee.org/xpl/RecentIssue.jsp?punumber=41" TargetMode="External"/><Relationship Id="rId17" Type="http://schemas.openxmlformats.org/officeDocument/2006/relationships/hyperlink" Target="http://ieeexplore.ieee.org/xpl/RecentIssue.jsp?punumber=63" TargetMode="External"/><Relationship Id="rId25" Type="http://schemas.openxmlformats.org/officeDocument/2006/relationships/hyperlink" Target="http://ieeexplore.ieee.org/xpl/RecentIssue.jsp?punumber=28" TargetMode="External"/><Relationship Id="rId33" Type="http://schemas.openxmlformats.org/officeDocument/2006/relationships/hyperlink" Target="http://www.isa.org/Content/NavigationMenu/Products_and_Services/Publishing/ISA_Transactions2/ISA_Transactions.htm" TargetMode="External"/><Relationship Id="rId38" Type="http://schemas.openxmlformats.org/officeDocument/2006/relationships/hyperlink" Target="http://www.isa.org/Content/NavigationMenu/Products_and_Services/Publishing/ISA_Transactions2/ISA_Transactions.htm" TargetMode="External"/><Relationship Id="rId2" Type="http://schemas.openxmlformats.org/officeDocument/2006/relationships/hyperlink" Target="http://ieeexplore.ieee.org/xpl/RecentIssue.jsp?punumber=41" TargetMode="External"/><Relationship Id="rId16" Type="http://schemas.openxmlformats.org/officeDocument/2006/relationships/hyperlink" Target="http://ieeexplore.ieee.org/xpl/RecentIssue.jsp?punumber=63" TargetMode="External"/><Relationship Id="rId20" Type="http://schemas.openxmlformats.org/officeDocument/2006/relationships/hyperlink" Target="http://ieeexplore.ieee.org/xpl/RecentIssue.jsp?punumber=60" TargetMode="External"/><Relationship Id="rId29" Type="http://schemas.openxmlformats.org/officeDocument/2006/relationships/hyperlink" Target="http://ieeexplore.ieee.org/xpl/RecentIssue.jsp?punumber=61" TargetMode="External"/><Relationship Id="rId41" Type="http://schemas.openxmlformats.org/officeDocument/2006/relationships/drawing" Target="../drawings/drawing3.xml"/><Relationship Id="rId1" Type="http://schemas.openxmlformats.org/officeDocument/2006/relationships/hyperlink" Target="http://ieeexplore.ieee.org/xpl/RecentIssue.jsp?punumber=41" TargetMode="External"/><Relationship Id="rId6" Type="http://schemas.openxmlformats.org/officeDocument/2006/relationships/hyperlink" Target="http://www.elsevier.com/wps/find/journaldescription.cws_home/505730/description" TargetMode="External"/><Relationship Id="rId11" Type="http://schemas.openxmlformats.org/officeDocument/2006/relationships/hyperlink" Target="http://ieeexplore.ieee.org/xpl/RecentIssue.jsp?punumber=41" TargetMode="External"/><Relationship Id="rId24" Type="http://schemas.openxmlformats.org/officeDocument/2006/relationships/hyperlink" Target="http://ieeexplore.ieee.org/xpl/RecentIssue.jsp?punumber=60" TargetMode="External"/><Relationship Id="rId32" Type="http://schemas.openxmlformats.org/officeDocument/2006/relationships/hyperlink" Target="http://www.isa.org/Content/NavigationMenu/Products_and_Services/Publishing/ISA_Transactions2/ISA_Transactions.htm" TargetMode="External"/><Relationship Id="rId37" Type="http://schemas.openxmlformats.org/officeDocument/2006/relationships/hyperlink" Target="http://scitation.aip.org/IET-EPA" TargetMode="External"/><Relationship Id="rId40" Type="http://schemas.openxmlformats.org/officeDocument/2006/relationships/printerSettings" Target="../printerSettings/printerSettings21.bin"/><Relationship Id="rId5" Type="http://schemas.openxmlformats.org/officeDocument/2006/relationships/hyperlink" Target="http://www.elsevier.com/wps/find/journaldescription.cws_home/505730/description" TargetMode="External"/><Relationship Id="rId15" Type="http://schemas.openxmlformats.org/officeDocument/2006/relationships/hyperlink" Target="http://ieeexplore.ieee.org/xpl/RecentIssue.jsp?punumber=41" TargetMode="External"/><Relationship Id="rId23" Type="http://schemas.openxmlformats.org/officeDocument/2006/relationships/hyperlink" Target="http://ieeexplore.ieee.org/xpl/RecentIssue.jsp?punumber=60" TargetMode="External"/><Relationship Id="rId28" Type="http://schemas.openxmlformats.org/officeDocument/2006/relationships/hyperlink" Target="http://ieeexplore.ieee.org/xpl/RecentIssue.jsp?punumber=59" TargetMode="External"/><Relationship Id="rId36" Type="http://schemas.openxmlformats.org/officeDocument/2006/relationships/hyperlink" Target="http://ieeexplore.ieee.org/xpl/RecentIssue.jsp?punumber=41" TargetMode="External"/><Relationship Id="rId10" Type="http://schemas.openxmlformats.org/officeDocument/2006/relationships/hyperlink" Target="http://ieeexplore.ieee.org/xpl/RecentIssue.jsp?reload=true&amp;punumber=3516" TargetMode="External"/><Relationship Id="rId19" Type="http://schemas.openxmlformats.org/officeDocument/2006/relationships/hyperlink" Target="http://ieeexplore.ieee.org/xpl/RecentIssue.jsp?punumber=63" TargetMode="External"/><Relationship Id="rId31" Type="http://schemas.openxmlformats.org/officeDocument/2006/relationships/hyperlink" Target="http://scitation.aip.org/IET-EPA" TargetMode="External"/><Relationship Id="rId4" Type="http://schemas.openxmlformats.org/officeDocument/2006/relationships/hyperlink" Target="http://www.elsevier.com/wps/find/journaldescription.cws_home/505730/description" TargetMode="External"/><Relationship Id="rId9" Type="http://schemas.openxmlformats.org/officeDocument/2006/relationships/hyperlink" Target="http://ieeexplore.ieee.org/xpl/RecentIssue.jsp?punumber=41" TargetMode="External"/><Relationship Id="rId14" Type="http://schemas.openxmlformats.org/officeDocument/2006/relationships/hyperlink" Target="http://ieeexplore.ieee.org/xpl/RecentIssue.jsp?punumber=41" TargetMode="External"/><Relationship Id="rId22" Type="http://schemas.openxmlformats.org/officeDocument/2006/relationships/hyperlink" Target="http://ieeexplore.ieee.org/xpl/RecentIssue.jsp?punumber=60" TargetMode="External"/><Relationship Id="rId27" Type="http://schemas.openxmlformats.org/officeDocument/2006/relationships/hyperlink" Target="http://ieeexplore.ieee.org/xpl/RecentIssue.jsp?punumber=59" TargetMode="External"/><Relationship Id="rId30" Type="http://schemas.openxmlformats.org/officeDocument/2006/relationships/hyperlink" Target="http://scitation.aip.org/IET-EPA" TargetMode="External"/><Relationship Id="rId35" Type="http://schemas.openxmlformats.org/officeDocument/2006/relationships/hyperlink" Target="http://revue.elth.pub.ro/"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ceser.res.in/ijai.html" TargetMode="External"/><Relationship Id="rId3" Type="http://schemas.openxmlformats.org/officeDocument/2006/relationships/hyperlink" Target="http://bmf.hu/journal/" TargetMode="External"/><Relationship Id="rId7" Type="http://schemas.openxmlformats.org/officeDocument/2006/relationships/hyperlink" Target="http://ceser.res.in/ijai.html" TargetMode="External"/><Relationship Id="rId12" Type="http://schemas.openxmlformats.org/officeDocument/2006/relationships/drawing" Target="../drawings/drawing4.xml"/><Relationship Id="rId2" Type="http://schemas.openxmlformats.org/officeDocument/2006/relationships/hyperlink" Target="http://bmf.hu/journal/" TargetMode="External"/><Relationship Id="rId1" Type="http://schemas.openxmlformats.org/officeDocument/2006/relationships/hyperlink" Target="http://bmf.hu/journal/" TargetMode="External"/><Relationship Id="rId6" Type="http://schemas.openxmlformats.org/officeDocument/2006/relationships/hyperlink" Target="http://ceser.res.in/ijai.html" TargetMode="External"/><Relationship Id="rId11" Type="http://schemas.openxmlformats.org/officeDocument/2006/relationships/printerSettings" Target="../printerSettings/printerSettings22.bin"/><Relationship Id="rId5" Type="http://schemas.openxmlformats.org/officeDocument/2006/relationships/hyperlink" Target="http://bmf.hu/journal/" TargetMode="External"/><Relationship Id="rId10" Type="http://schemas.openxmlformats.org/officeDocument/2006/relationships/hyperlink" Target="http://bmf.hu/journal/" TargetMode="External"/><Relationship Id="rId4" Type="http://schemas.openxmlformats.org/officeDocument/2006/relationships/hyperlink" Target="http://bmf.hu/journal/" TargetMode="External"/><Relationship Id="rId9" Type="http://schemas.openxmlformats.org/officeDocument/2006/relationships/hyperlink" Target="http://bmf.hu/journal/"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http://www.palensky.org/africon09/" TargetMode="External"/><Relationship Id="rId3" Type="http://schemas.openxmlformats.org/officeDocument/2006/relationships/hyperlink" Target="http://www.bmf.hu/conferences/saci2009/" TargetMode="External"/><Relationship Id="rId7" Type="http://schemas.openxmlformats.org/officeDocument/2006/relationships/hyperlink" Target="http://optim.8m.com/" TargetMode="External"/><Relationship Id="rId2" Type="http://schemas.openxmlformats.org/officeDocument/2006/relationships/hyperlink" Target="http://www.bmf.hu/conferences/saci2009/" TargetMode="External"/><Relationship Id="rId1" Type="http://schemas.openxmlformats.org/officeDocument/2006/relationships/hyperlink" Target="http://www.bmf.hu/conferences/saci2007/" TargetMode="External"/><Relationship Id="rId6" Type="http://schemas.openxmlformats.org/officeDocument/2006/relationships/hyperlink" Target="http://ieeexplore.ieee.org/xpl/mostRecentIssue.jsp?punumber=4594620" TargetMode="External"/><Relationship Id="rId5" Type="http://schemas.openxmlformats.org/officeDocument/2006/relationships/hyperlink" Target="http://eurocon2007.isep.pw.edu.pl/" TargetMode="External"/><Relationship Id="rId10" Type="http://schemas.openxmlformats.org/officeDocument/2006/relationships/printerSettings" Target="../printerSettings/printerSettings23.bin"/><Relationship Id="rId4" Type="http://schemas.openxmlformats.org/officeDocument/2006/relationships/hyperlink" Target="http://www.bmf.hu/conferences/saci2007/" TargetMode="External"/><Relationship Id="rId9" Type="http://schemas.openxmlformats.org/officeDocument/2006/relationships/hyperlink" Target="http://www.bmf.hu/conferences/saci2009/"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http://www.ines-conf.org/ines-conf/2010.html" TargetMode="External"/><Relationship Id="rId13" Type="http://schemas.openxmlformats.org/officeDocument/2006/relationships/hyperlink" Target="http://www.cimsa.ieee-ims.org/2009/index.php" TargetMode="External"/><Relationship Id="rId18" Type="http://schemas.openxmlformats.org/officeDocument/2006/relationships/hyperlink" Target="http://www.bmf.hu/conferences/iccc2009/" TargetMode="External"/><Relationship Id="rId26" Type="http://schemas.openxmlformats.org/officeDocument/2006/relationships/hyperlink" Target="http://ieeexplore.ieee.org/xpl/freeabs_all.jsp?arnumber=4592738" TargetMode="External"/><Relationship Id="rId39" Type="http://schemas.openxmlformats.org/officeDocument/2006/relationships/hyperlink" Target="http://www.ftrai.org/itcs2010/" TargetMode="External"/><Relationship Id="rId3" Type="http://schemas.openxmlformats.org/officeDocument/2006/relationships/hyperlink" Target="http://www.informatik.uni-trier.de/~ley/db/conf/smc/smc2010.html" TargetMode="External"/><Relationship Id="rId21" Type="http://schemas.openxmlformats.org/officeDocument/2006/relationships/hyperlink" Target="http://www.trivent.hu/ISCIII2009/" TargetMode="External"/><Relationship Id="rId34" Type="http://schemas.openxmlformats.org/officeDocument/2006/relationships/hyperlink" Target="http://www.softcomputing.net/his06.html" TargetMode="External"/><Relationship Id="rId7" Type="http://schemas.openxmlformats.org/officeDocument/2006/relationships/hyperlink" Target="http://www.ines-conf.org/ines-conf/2010.html" TargetMode="External"/><Relationship Id="rId12" Type="http://schemas.openxmlformats.org/officeDocument/2006/relationships/hyperlink" Target="http://www.ieee-ssci.org/index.php?q=node/26" TargetMode="External"/><Relationship Id="rId17" Type="http://schemas.openxmlformats.org/officeDocument/2006/relationships/hyperlink" Target="http://www.bmf.hu/conferences/iccc2009/" TargetMode="External"/><Relationship Id="rId25" Type="http://schemas.openxmlformats.org/officeDocument/2006/relationships/hyperlink" Target="http://ieee-ims.org/conferences/imtc/2008/imtc_2008.php" TargetMode="External"/><Relationship Id="rId33" Type="http://schemas.openxmlformats.org/officeDocument/2006/relationships/hyperlink" Target="http://www.bmf.hu/conferences/icm2006/" TargetMode="External"/><Relationship Id="rId38" Type="http://schemas.openxmlformats.org/officeDocument/2006/relationships/hyperlink" Target="http://www.info-optim.ro/index.php" TargetMode="External"/><Relationship Id="rId2" Type="http://schemas.openxmlformats.org/officeDocument/2006/relationships/hyperlink" Target="http://uni-obuda.hu/conferences/iccc-conti2010/" TargetMode="External"/><Relationship Id="rId16" Type="http://schemas.openxmlformats.org/officeDocument/2006/relationships/hyperlink" Target="http://www.mirlabs.org/nabic10/" TargetMode="External"/><Relationship Id="rId20" Type="http://schemas.openxmlformats.org/officeDocument/2006/relationships/hyperlink" Target="http://www.trivent.hu/ISCIII2009/" TargetMode="External"/><Relationship Id="rId29" Type="http://schemas.openxmlformats.org/officeDocument/2006/relationships/hyperlink" Target="http://www.informatik.uni-trier.de/~ley/db/conf/his/his2007.html" TargetMode="External"/><Relationship Id="rId1" Type="http://schemas.openxmlformats.org/officeDocument/2006/relationships/hyperlink" Target="http://uni-obuda.hu/conferences/iccc-conti2010/" TargetMode="External"/><Relationship Id="rId6" Type="http://schemas.openxmlformats.org/officeDocument/2006/relationships/hyperlink" Target="http://cimsa.ieee-ims.org/" TargetMode="External"/><Relationship Id="rId11" Type="http://schemas.openxmlformats.org/officeDocument/2006/relationships/hyperlink" Target="http://icm2009.isa.uma.es/" TargetMode="External"/><Relationship Id="rId24" Type="http://schemas.openxmlformats.org/officeDocument/2006/relationships/hyperlink" Target="http://www.ieee-sofa2009.org/" TargetMode="External"/><Relationship Id="rId32" Type="http://schemas.openxmlformats.org/officeDocument/2006/relationships/hyperlink" Target="http://www.bmf.hu/conferences/icm2006/" TargetMode="External"/><Relationship Id="rId37" Type="http://schemas.openxmlformats.org/officeDocument/2006/relationships/hyperlink" Target="http://uni-obuda.hu/conferences/iccc-conti2010/" TargetMode="External"/><Relationship Id="rId40" Type="http://schemas.openxmlformats.org/officeDocument/2006/relationships/printerSettings" Target="../printerSettings/printerSettings24.bin"/><Relationship Id="rId5" Type="http://schemas.openxmlformats.org/officeDocument/2006/relationships/hyperlink" Target="http://vecims.ieee-ims.org/" TargetMode="External"/><Relationship Id="rId15" Type="http://schemas.openxmlformats.org/officeDocument/2006/relationships/hyperlink" Target="http://vecims.ieee-ims.org/2009/index.php" TargetMode="External"/><Relationship Id="rId23" Type="http://schemas.openxmlformats.org/officeDocument/2006/relationships/hyperlink" Target="http://rose.ieee-ims.org/" TargetMode="External"/><Relationship Id="rId28" Type="http://schemas.openxmlformats.org/officeDocument/2006/relationships/hyperlink" Target="http://www.informatik.uni-trier.de/~ley/db/conf/his/his2008.html" TargetMode="External"/><Relationship Id="rId36" Type="http://schemas.openxmlformats.org/officeDocument/2006/relationships/hyperlink" Target="http://uni-obuda.hu/conferences/iccc-conti2010/" TargetMode="External"/><Relationship Id="rId10" Type="http://schemas.openxmlformats.org/officeDocument/2006/relationships/hyperlink" Target="http://www.ieee.ma/~idc2010/" TargetMode="External"/><Relationship Id="rId19" Type="http://schemas.openxmlformats.org/officeDocument/2006/relationships/hyperlink" Target="http://www.mirlabs.org/nabic09/" TargetMode="External"/><Relationship Id="rId31" Type="http://schemas.openxmlformats.org/officeDocument/2006/relationships/hyperlink" Target="http://ewh.ieee.org/soc/im/vecims/vecims2007/index.html" TargetMode="External"/><Relationship Id="rId4" Type="http://schemas.openxmlformats.org/officeDocument/2006/relationships/hyperlink" Target="http://ieee-ims.org/conferences/imtc/2010/" TargetMode="External"/><Relationship Id="rId9" Type="http://schemas.openxmlformats.org/officeDocument/2006/relationships/hyperlink" Target="http://www.mirlabs.org/his10/" TargetMode="External"/><Relationship Id="rId14" Type="http://schemas.openxmlformats.org/officeDocument/2006/relationships/hyperlink" Target="http://www.cimsa.ieee-ims.org/2009/index.php" TargetMode="External"/><Relationship Id="rId22" Type="http://schemas.openxmlformats.org/officeDocument/2006/relationships/hyperlink" Target="http://www.coventry.ac.uk/researchnet/d/847" TargetMode="External"/><Relationship Id="rId27" Type="http://schemas.openxmlformats.org/officeDocument/2006/relationships/hyperlink" Target="http://ieeexplore.ieee.org/xpl/freeabs_all.jsp?arnumber=4595817" TargetMode="External"/><Relationship Id="rId30" Type="http://schemas.openxmlformats.org/officeDocument/2006/relationships/hyperlink" Target="http://ewh.ieee.org/soc/im/vecims/vecims2007/index.html" TargetMode="External"/><Relationship Id="rId35" Type="http://schemas.openxmlformats.org/officeDocument/2006/relationships/hyperlink" Target="http://uni-obuda.hu/conferences/iccc-conti2010/" TargetMode="External"/></Relationships>
</file>

<file path=xl/worksheets/_rels/sheet25.xml.rels><?xml version="1.0" encoding="UTF-8" standalone="yes"?>
<Relationships xmlns="http://schemas.openxmlformats.org/package/2006/relationships"><Relationship Id="rId8" Type="http://schemas.openxmlformats.org/officeDocument/2006/relationships/hyperlink" Target="http://ieeexplore.ieee.org/xpl/mostRecentIssue.jsp?punumber=4594620" TargetMode="External"/><Relationship Id="rId13" Type="http://schemas.openxmlformats.org/officeDocument/2006/relationships/hyperlink" Target="http://ieeexplore.ieee.org/xpl/mostRecentIssue.jsp?punumber=4237510" TargetMode="External"/><Relationship Id="rId18" Type="http://schemas.openxmlformats.org/officeDocument/2006/relationships/hyperlink" Target="http://icm2009.isa.uma.es/" TargetMode="External"/><Relationship Id="rId3" Type="http://schemas.openxmlformats.org/officeDocument/2006/relationships/hyperlink" Target="http://www.bmf.hu/conferences/saci2007/" TargetMode="External"/><Relationship Id="rId7" Type="http://schemas.openxmlformats.org/officeDocument/2006/relationships/hyperlink" Target="http://www.iecon06.iut-amiens.fr/" TargetMode="External"/><Relationship Id="rId12" Type="http://schemas.openxmlformats.org/officeDocument/2006/relationships/hyperlink" Target="http://ieeexplore.ieee.org/xpl/mostRecentIssue.jsp?punumber=4599586" TargetMode="External"/><Relationship Id="rId17" Type="http://schemas.openxmlformats.org/officeDocument/2006/relationships/hyperlink" Target="http://www.iscas2008.org/" TargetMode="External"/><Relationship Id="rId2" Type="http://schemas.openxmlformats.org/officeDocument/2006/relationships/hyperlink" Target="http://www.bmf.hu/conferences/saci2009/" TargetMode="External"/><Relationship Id="rId16" Type="http://schemas.openxmlformats.org/officeDocument/2006/relationships/hyperlink" Target="http://ieeexplore.ieee.org/xpl/mostRecentIssue.jsp?punumber=4401437" TargetMode="External"/><Relationship Id="rId1" Type="http://schemas.openxmlformats.org/officeDocument/2006/relationships/hyperlink" Target="http://www.bmf.hu/conferences/saci2009/" TargetMode="External"/><Relationship Id="rId6" Type="http://schemas.openxmlformats.org/officeDocument/2006/relationships/hyperlink" Target="http://iecon2008.auburn.edu/" TargetMode="External"/><Relationship Id="rId11" Type="http://schemas.openxmlformats.org/officeDocument/2006/relationships/hyperlink" Target="http://www.gippsland.monash.edu.au/research/grace/ieee2009/" TargetMode="External"/><Relationship Id="rId5" Type="http://schemas.openxmlformats.org/officeDocument/2006/relationships/hyperlink" Target="http://iecon2010.njit.edu/index2.html" TargetMode="External"/><Relationship Id="rId15" Type="http://schemas.openxmlformats.org/officeDocument/2006/relationships/hyperlink" Target="http://www3.unict.it/hsi09/" TargetMode="External"/><Relationship Id="rId10" Type="http://schemas.openxmlformats.org/officeDocument/2006/relationships/hyperlink" Target="http://www.geni-pco.com/isie2009/" TargetMode="External"/><Relationship Id="rId19" Type="http://schemas.openxmlformats.org/officeDocument/2006/relationships/printerSettings" Target="../printerSettings/printerSettings25.bin"/><Relationship Id="rId4" Type="http://schemas.openxmlformats.org/officeDocument/2006/relationships/hyperlink" Target="http://www.bmf.hu/conferences/saci2007/" TargetMode="External"/><Relationship Id="rId9" Type="http://schemas.openxmlformats.org/officeDocument/2006/relationships/hyperlink" Target="http://optim.8m.com/" TargetMode="External"/><Relationship Id="rId14" Type="http://schemas.openxmlformats.org/officeDocument/2006/relationships/hyperlink" Target="http://eurocon2007.isep.pw.edu.pl/" TargetMode="External"/></Relationships>
</file>

<file path=xl/worksheets/_rels/sheet26.xml.rels><?xml version="1.0" encoding="UTF-8" standalone="yes"?>
<Relationships xmlns="http://schemas.openxmlformats.org/package/2006/relationships"><Relationship Id="rId8" Type="http://schemas.openxmlformats.org/officeDocument/2006/relationships/hyperlink" Target="http://vecims.ieee-ims.org/2009/index.php" TargetMode="External"/><Relationship Id="rId13" Type="http://schemas.openxmlformats.org/officeDocument/2006/relationships/hyperlink" Target="http://ieee-ims.org/conferences/imtc/2008/imtc_2008.php" TargetMode="External"/><Relationship Id="rId18" Type="http://schemas.openxmlformats.org/officeDocument/2006/relationships/hyperlink" Target="http://ewh.ieee.org/soc/im/vecims/vecims2007/index.html" TargetMode="External"/><Relationship Id="rId26" Type="http://schemas.openxmlformats.org/officeDocument/2006/relationships/hyperlink" Target="http://conferenze.dei.polimi.it/msc08/" TargetMode="External"/><Relationship Id="rId3" Type="http://schemas.openxmlformats.org/officeDocument/2006/relationships/hyperlink" Target="http://vecims.ieee-ims.org/" TargetMode="External"/><Relationship Id="rId21" Type="http://schemas.openxmlformats.org/officeDocument/2006/relationships/hyperlink" Target="http://a2c2.org/conferences/acc2010/" TargetMode="External"/><Relationship Id="rId34" Type="http://schemas.openxmlformats.org/officeDocument/2006/relationships/hyperlink" Target="http://www.ftrai.org/itcs2010/" TargetMode="External"/><Relationship Id="rId7" Type="http://schemas.openxmlformats.org/officeDocument/2006/relationships/hyperlink" Target="http://www.cimsa.ieee-ims.org/2009/index.php" TargetMode="External"/><Relationship Id="rId12" Type="http://schemas.openxmlformats.org/officeDocument/2006/relationships/hyperlink" Target="http://www.ieeecss.org/CAB/conferences/cdc2009/index.php" TargetMode="External"/><Relationship Id="rId17" Type="http://schemas.openxmlformats.org/officeDocument/2006/relationships/hyperlink" Target="http://www.informatik.uni-trier.de/~ley/db/conf/his/his2007.html" TargetMode="External"/><Relationship Id="rId25" Type="http://schemas.openxmlformats.org/officeDocument/2006/relationships/hyperlink" Target="http://hsi.wsiz.rzeszow.pl/" TargetMode="External"/><Relationship Id="rId33" Type="http://schemas.openxmlformats.org/officeDocument/2006/relationships/hyperlink" Target="http://uni-obuda.hu/conferences/iccc-conti2010/" TargetMode="External"/><Relationship Id="rId38" Type="http://schemas.openxmlformats.org/officeDocument/2006/relationships/printerSettings" Target="../printerSettings/printerSettings26.bin"/><Relationship Id="rId2" Type="http://schemas.openxmlformats.org/officeDocument/2006/relationships/hyperlink" Target="http://ieee-ims.org/conferences/imtc/2010/" TargetMode="External"/><Relationship Id="rId16" Type="http://schemas.openxmlformats.org/officeDocument/2006/relationships/hyperlink" Target="http://www.informatik.uni-trier.de/~ley/db/conf/his/his2008.html" TargetMode="External"/><Relationship Id="rId20" Type="http://schemas.openxmlformats.org/officeDocument/2006/relationships/hyperlink" Target="http://www.softcomputing.net/his06.html" TargetMode="External"/><Relationship Id="rId29" Type="http://schemas.openxmlformats.org/officeDocument/2006/relationships/hyperlink" Target="http://ieeexplore.ieee.org/xpl/mostRecentIssue.jsp?punumber=4279972" TargetMode="External"/><Relationship Id="rId1" Type="http://schemas.openxmlformats.org/officeDocument/2006/relationships/hyperlink" Target="http://www.informatik.uni-trier.de/~ley/db/conf/smc/smc2010.html" TargetMode="External"/><Relationship Id="rId6" Type="http://schemas.openxmlformats.org/officeDocument/2006/relationships/hyperlink" Target="http://www.cimsa.ieee-ims.org/2009/index.php" TargetMode="External"/><Relationship Id="rId11" Type="http://schemas.openxmlformats.org/officeDocument/2006/relationships/hyperlink" Target="http://conf.physcon.ru/msc09/" TargetMode="External"/><Relationship Id="rId24" Type="http://schemas.openxmlformats.org/officeDocument/2006/relationships/hyperlink" Target="http://ieeexplore.ieee.org/xpl/mostRecentIssue.jsp?punumber=5593940" TargetMode="External"/><Relationship Id="rId32" Type="http://schemas.openxmlformats.org/officeDocument/2006/relationships/hyperlink" Target="http://uni-obuda.hu/conferences/iccc-conti2010/" TargetMode="External"/><Relationship Id="rId37" Type="http://schemas.openxmlformats.org/officeDocument/2006/relationships/hyperlink" Target="http://www.icmla-conference.org/icmla10/" TargetMode="External"/><Relationship Id="rId5" Type="http://schemas.openxmlformats.org/officeDocument/2006/relationships/hyperlink" Target="http://www.ieee.ma/~idc2010/" TargetMode="External"/><Relationship Id="rId15" Type="http://schemas.openxmlformats.org/officeDocument/2006/relationships/hyperlink" Target="http://ieeexplore.ieee.org/xpl/freeabs_all.jsp?arnumber=4595817" TargetMode="External"/><Relationship Id="rId23" Type="http://schemas.openxmlformats.org/officeDocument/2006/relationships/hyperlink" Target="http://ieeexplore.ieee.org/xpl/mostRecentIssue.jsp?punumber=5510862" TargetMode="External"/><Relationship Id="rId28" Type="http://schemas.openxmlformats.org/officeDocument/2006/relationships/hyperlink" Target="http://ieeexplore.ieee.org/xpl/mostRecentIssue.jsp?punumber=4433999" TargetMode="External"/><Relationship Id="rId36" Type="http://schemas.openxmlformats.org/officeDocument/2006/relationships/hyperlink" Target="http://www.info-optim.ro/index.php" TargetMode="External"/><Relationship Id="rId10" Type="http://schemas.openxmlformats.org/officeDocument/2006/relationships/hyperlink" Target="https://secure.inl.gov/ISRCS2009/" TargetMode="External"/><Relationship Id="rId19" Type="http://schemas.openxmlformats.org/officeDocument/2006/relationships/hyperlink" Target="http://www.bmf.hu/conferences/icm2006/" TargetMode="External"/><Relationship Id="rId31" Type="http://schemas.openxmlformats.org/officeDocument/2006/relationships/hyperlink" Target="http://conf.uni-obuda.hu/icm2006/" TargetMode="External"/><Relationship Id="rId4" Type="http://schemas.openxmlformats.org/officeDocument/2006/relationships/hyperlink" Target="http://cimsa.ieee-ims.org/" TargetMode="External"/><Relationship Id="rId9" Type="http://schemas.openxmlformats.org/officeDocument/2006/relationships/hyperlink" Target="http://www.mirlabs.org/nabic09/" TargetMode="External"/><Relationship Id="rId14" Type="http://schemas.openxmlformats.org/officeDocument/2006/relationships/hyperlink" Target="http://ieeexplore.ieee.org/xpl/freeabs_all.jsp?arnumber=4592738" TargetMode="External"/><Relationship Id="rId22" Type="http://schemas.openxmlformats.org/officeDocument/2006/relationships/hyperlink" Target="http://www.isie2010.it/" TargetMode="External"/><Relationship Id="rId27" Type="http://schemas.openxmlformats.org/officeDocument/2006/relationships/hyperlink" Target="http://a2c2.org/conferences/acc2007/" TargetMode="External"/><Relationship Id="rId30" Type="http://schemas.openxmlformats.org/officeDocument/2006/relationships/hyperlink" Target="http://conferenze.dei.polimi.it/cca06/" TargetMode="External"/><Relationship Id="rId35" Type="http://schemas.openxmlformats.org/officeDocument/2006/relationships/hyperlink" Target="http://www.isie2010.it/" TargetMode="Externa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8" Type="http://schemas.openxmlformats.org/officeDocument/2006/relationships/hyperlink" Target="http://tc.ifac-control.org/2/1" TargetMode="External"/><Relationship Id="rId13" Type="http://schemas.openxmlformats.org/officeDocument/2006/relationships/hyperlink" Target="http://dind.mogi.bme.hu/laboratory/Default.aspx" TargetMode="External"/><Relationship Id="rId18" Type="http://schemas.openxmlformats.org/officeDocument/2006/relationships/hyperlink" Target="http://www.ieee-cis.org/" TargetMode="External"/><Relationship Id="rId3" Type="http://schemas.openxmlformats.org/officeDocument/2006/relationships/hyperlink" Target="http://tc.ifac-control.org/3/2" TargetMode="External"/><Relationship Id="rId21" Type="http://schemas.openxmlformats.org/officeDocument/2006/relationships/printerSettings" Target="../printerSettings/printerSettings32.bin"/><Relationship Id="rId7" Type="http://schemas.openxmlformats.org/officeDocument/2006/relationships/hyperlink" Target="http://tc.ifac-control.org/2/1" TargetMode="External"/><Relationship Id="rId12" Type="http://schemas.openxmlformats.org/officeDocument/2006/relationships/hyperlink" Target="http://dind.mogi.bme.hu/laboratory/Default.aspx" TargetMode="External"/><Relationship Id="rId17" Type="http://schemas.openxmlformats.org/officeDocument/2006/relationships/hyperlink" Target="http://www.ieee-cis.org/" TargetMode="External"/><Relationship Id="rId2" Type="http://schemas.openxmlformats.org/officeDocument/2006/relationships/hyperlink" Target="http://tc.ifac-control.org/3/2" TargetMode="External"/><Relationship Id="rId16" Type="http://schemas.openxmlformats.org/officeDocument/2006/relationships/hyperlink" Target="http://www.ieee-cis.org/" TargetMode="External"/><Relationship Id="rId20" Type="http://schemas.openxmlformats.org/officeDocument/2006/relationships/hyperlink" Target="http://www.ieee-cis.org/" TargetMode="External"/><Relationship Id="rId1" Type="http://schemas.openxmlformats.org/officeDocument/2006/relationships/hyperlink" Target="http://tc.ifac-control.org/3/2" TargetMode="External"/><Relationship Id="rId6" Type="http://schemas.openxmlformats.org/officeDocument/2006/relationships/hyperlink" Target="http://tc.ifac-control.org/2/1" TargetMode="External"/><Relationship Id="rId11" Type="http://schemas.openxmlformats.org/officeDocument/2006/relationships/hyperlink" Target="http://dind.mogi.bme.hu/laboratory/Default.aspx" TargetMode="External"/><Relationship Id="rId5" Type="http://schemas.openxmlformats.org/officeDocument/2006/relationships/hyperlink" Target="http://tc.ifac-control.org/3/2" TargetMode="External"/><Relationship Id="rId15" Type="http://schemas.openxmlformats.org/officeDocument/2006/relationships/hyperlink" Target="http://www.ieee-cis.org/" TargetMode="External"/><Relationship Id="rId10" Type="http://schemas.openxmlformats.org/officeDocument/2006/relationships/hyperlink" Target="http://tc.ifac-control.org/2/1" TargetMode="External"/><Relationship Id="rId19" Type="http://schemas.openxmlformats.org/officeDocument/2006/relationships/hyperlink" Target="http://www.ieee-cis.org/" TargetMode="External"/><Relationship Id="rId4" Type="http://schemas.openxmlformats.org/officeDocument/2006/relationships/hyperlink" Target="http://tc.ifac-control.org/3/2" TargetMode="External"/><Relationship Id="rId9" Type="http://schemas.openxmlformats.org/officeDocument/2006/relationships/hyperlink" Target="http://tc.ifac-control.org/2/1" TargetMode="External"/><Relationship Id="rId14" Type="http://schemas.openxmlformats.org/officeDocument/2006/relationships/hyperlink" Target="http://dind.mogi.bme.hu/laboratory/Default.aspx"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www.uni-obuda.hu/rudas/" TargetMode="External"/></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8" Type="http://schemas.openxmlformats.org/officeDocument/2006/relationships/hyperlink" Target="http://www.sciencedirect.com/science/journal/00200255" TargetMode="External"/><Relationship Id="rId13" Type="http://schemas.openxmlformats.org/officeDocument/2006/relationships/hyperlink" Target="http://ieeexplore.ieee.org/xpl/freeabs_all.jsp?arnumber=5316319" TargetMode="External"/><Relationship Id="rId18" Type="http://schemas.openxmlformats.org/officeDocument/2006/relationships/hyperlink" Target="http://ieexplore.ieee.org/xpl/freeabs_all.jsp?arnumber=1637819" TargetMode="External"/><Relationship Id="rId3" Type="http://schemas.openxmlformats.org/officeDocument/2006/relationships/hyperlink" Target="http://ieeexplore.ieee.org/xpl/RecentIssue.jsp?punumber=13" TargetMode="External"/><Relationship Id="rId21" Type="http://schemas.openxmlformats.org/officeDocument/2006/relationships/printerSettings" Target="../printerSettings/printerSettings4.bin"/><Relationship Id="rId7" Type="http://schemas.openxmlformats.org/officeDocument/2006/relationships/hyperlink" Target="http://ieeexplore.ieee.org/xpl/RecentIssue.jsp?punumber=3516" TargetMode="External"/><Relationship Id="rId12" Type="http://schemas.openxmlformats.org/officeDocument/2006/relationships/hyperlink" Target="http://ieeexplore.ieee.org/xpl/freeabs_all.jsp?isnumber=5419621&amp;arnumber=5419624" TargetMode="External"/><Relationship Id="rId17" Type="http://schemas.openxmlformats.org/officeDocument/2006/relationships/hyperlink" Target="http://ieexplore.ieee.org/xpl/freeabs_all.jsp?arnumber=4456515" TargetMode="External"/><Relationship Id="rId2" Type="http://schemas.openxmlformats.org/officeDocument/2006/relationships/hyperlink" Target="http://ieeexplore.ieee.org/xpl/RecentIssue.jsp?punumber=41" TargetMode="External"/><Relationship Id="rId16" Type="http://schemas.openxmlformats.org/officeDocument/2006/relationships/hyperlink" Target="http://ieexplore.ieee.org/xpl/freeabs_all.jsp?arnumber=4689434" TargetMode="External"/><Relationship Id="rId20" Type="http://schemas.openxmlformats.org/officeDocument/2006/relationships/hyperlink" Target="http://www.elsevier.com/wps/find/journaldescription.cws_home/505623/description" TargetMode="External"/><Relationship Id="rId1" Type="http://schemas.openxmlformats.org/officeDocument/2006/relationships/hyperlink" Target="http://www.elsevier.com/wps/find/journaldescription.cws_home/525448/description" TargetMode="External"/><Relationship Id="rId6" Type="http://schemas.openxmlformats.org/officeDocument/2006/relationships/hyperlink" Target="http://www.springerlink.com/content/0948-7921/" TargetMode="External"/><Relationship Id="rId11" Type="http://schemas.openxmlformats.org/officeDocument/2006/relationships/hyperlink" Target="http://ieeexplore.ieee.org/xpl/freeabs_all.jsp?arnumber=5339140" TargetMode="External"/><Relationship Id="rId5" Type="http://schemas.openxmlformats.org/officeDocument/2006/relationships/hyperlink" Target="http://ieeexplore.ieee.org/xpl/RecentIssue.jsp?punumber=41" TargetMode="External"/><Relationship Id="rId15" Type="http://schemas.openxmlformats.org/officeDocument/2006/relationships/hyperlink" Target="http://ieexplore.ieee.org/xpl/freeabs_all.jsp?arnumber=4957565" TargetMode="External"/><Relationship Id="rId10" Type="http://schemas.openxmlformats.org/officeDocument/2006/relationships/hyperlink" Target="http://www.springerlink.com/content/0948-7921/" TargetMode="External"/><Relationship Id="rId19" Type="http://schemas.openxmlformats.org/officeDocument/2006/relationships/hyperlink" Target="http://ieexplore.ieee.org/xpl/freeabs_all.jsp?arnumber=1629011" TargetMode="External"/><Relationship Id="rId4" Type="http://schemas.openxmlformats.org/officeDocument/2006/relationships/hyperlink" Target="http://www.sciencedirect.com/science/journal/00160032" TargetMode="External"/><Relationship Id="rId9" Type="http://schemas.openxmlformats.org/officeDocument/2006/relationships/hyperlink" Target="http://ieeexplore.ieee.org/xpl/RecentIssue.jsp?punumber=41" TargetMode="External"/><Relationship Id="rId14" Type="http://schemas.openxmlformats.org/officeDocument/2006/relationships/hyperlink" Target="http://ieexplore.ieee.org/xpl/freeabs_all.jsp?arnumber=5307519" TargetMode="Externa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3" Type="http://schemas.openxmlformats.org/officeDocument/2006/relationships/hyperlink" Target="http://www.bmf.hu/conferences/saci2007/" TargetMode="External"/><Relationship Id="rId18" Type="http://schemas.openxmlformats.org/officeDocument/2006/relationships/hyperlink" Target="http://www.trivent.hu/INES2007/" TargetMode="External"/><Relationship Id="rId26" Type="http://schemas.openxmlformats.org/officeDocument/2006/relationships/hyperlink" Target="http://www.wseas.us/conferences/2009/timisoara/sse/" TargetMode="External"/><Relationship Id="rId39" Type="http://schemas.openxmlformats.org/officeDocument/2006/relationships/hyperlink" Target="http://www.ecce2009.org/" TargetMode="External"/><Relationship Id="rId21" Type="http://schemas.openxmlformats.org/officeDocument/2006/relationships/hyperlink" Target="http://www.daaam.com/" TargetMode="External"/><Relationship Id="rId34" Type="http://schemas.openxmlformats.org/officeDocument/2006/relationships/hyperlink" Target="http://www.bmf.hu/conferences/saci2007/" TargetMode="External"/><Relationship Id="rId42" Type="http://schemas.openxmlformats.org/officeDocument/2006/relationships/hyperlink" Target="http://www.thierry-lequeu.fr/data/PESC/PESC2008/index.html" TargetMode="External"/><Relationship Id="rId47" Type="http://schemas.openxmlformats.org/officeDocument/2006/relationships/hyperlink" Target="http://ieeexplore.ieee.org/xpl/mostRecentIssue.jsp?punumber=4594620" TargetMode="External"/><Relationship Id="rId50" Type="http://schemas.openxmlformats.org/officeDocument/2006/relationships/hyperlink" Target="http://optim.8m.com/" TargetMode="External"/><Relationship Id="rId55" Type="http://schemas.openxmlformats.org/officeDocument/2006/relationships/hyperlink" Target="http://www.cetex.ro/mtc2009/" TargetMode="External"/><Relationship Id="rId7" Type="http://schemas.openxmlformats.org/officeDocument/2006/relationships/hyperlink" Target="http://ieeexplore.ieee.org/xpl/mostRecentIssue.jsp?punumber=4569859" TargetMode="External"/><Relationship Id="rId12" Type="http://schemas.openxmlformats.org/officeDocument/2006/relationships/hyperlink" Target="http://www.bmf.hu/conferences/saci2007/" TargetMode="External"/><Relationship Id="rId17" Type="http://schemas.openxmlformats.org/officeDocument/2006/relationships/hyperlink" Target="http://ieeexplore.ieee.org/xpl/mostRecentIssue.jsp?punumber=4447489" TargetMode="External"/><Relationship Id="rId25" Type="http://schemas.openxmlformats.org/officeDocument/2006/relationships/hyperlink" Target="http://www.iccp.ro/iccp2011/" TargetMode="External"/><Relationship Id="rId33" Type="http://schemas.openxmlformats.org/officeDocument/2006/relationships/hyperlink" Target="http://www.wseas.us/reports/2007/slovenia/index.html" TargetMode="External"/><Relationship Id="rId38" Type="http://schemas.openxmlformats.org/officeDocument/2006/relationships/hyperlink" Target="http://www.ecce2009.org/" TargetMode="External"/><Relationship Id="rId46" Type="http://schemas.openxmlformats.org/officeDocument/2006/relationships/hyperlink" Target="http://ieeexplore.ieee.org/xpl/mostRecentIssue.jsp?punumber=4594620" TargetMode="External"/><Relationship Id="rId2" Type="http://schemas.openxmlformats.org/officeDocument/2006/relationships/hyperlink" Target="http://www.wcci2010.org/" TargetMode="External"/><Relationship Id="rId16" Type="http://schemas.openxmlformats.org/officeDocument/2006/relationships/hyperlink" Target="http://www.trivent.hu/ICCC2007/" TargetMode="External"/><Relationship Id="rId20" Type="http://schemas.openxmlformats.org/officeDocument/2006/relationships/hyperlink" Target="http://ieeexplore.ieee.org/xpl/mostRecentIssue.jsp?punumber=4016692" TargetMode="External"/><Relationship Id="rId29" Type="http://schemas.openxmlformats.org/officeDocument/2006/relationships/hyperlink" Target="http://www.bmf.hu/conferences/saci2009/" TargetMode="External"/><Relationship Id="rId41" Type="http://schemas.openxmlformats.org/officeDocument/2006/relationships/hyperlink" Target="http://www.ewh.ieee.org/soc/ias/2008/" TargetMode="External"/><Relationship Id="rId54" Type="http://schemas.openxmlformats.org/officeDocument/2006/relationships/hyperlink" Target="http://cisse2007.org/scss.aspx" TargetMode="External"/><Relationship Id="rId1" Type="http://schemas.openxmlformats.org/officeDocument/2006/relationships/hyperlink" Target="http://www.melecon2010.org/" TargetMode="External"/><Relationship Id="rId6" Type="http://schemas.openxmlformats.org/officeDocument/2006/relationships/hyperlink" Target="http://www.elmar-zadar.org/2008/" TargetMode="External"/><Relationship Id="rId11" Type="http://schemas.openxmlformats.org/officeDocument/2006/relationships/hyperlink" Target="http://www.trivent.hu/INES2008/index.html" TargetMode="External"/><Relationship Id="rId24" Type="http://schemas.openxmlformats.org/officeDocument/2006/relationships/hyperlink" Target="http://imtc.ieee-ims.org/" TargetMode="External"/><Relationship Id="rId32" Type="http://schemas.openxmlformats.org/officeDocument/2006/relationships/hyperlink" Target="http://www.wseas.us/reports/2007/slovenia/index.html" TargetMode="External"/><Relationship Id="rId37" Type="http://schemas.openxmlformats.org/officeDocument/2006/relationships/hyperlink" Target="http://www.ecce2009.org/" TargetMode="External"/><Relationship Id="rId40" Type="http://schemas.openxmlformats.org/officeDocument/2006/relationships/hyperlink" Target="http://www.bmf.hu/conferences/sisy2009/" TargetMode="External"/><Relationship Id="rId45" Type="http://schemas.openxmlformats.org/officeDocument/2006/relationships/hyperlink" Target="http://www.bmf.hu/conferences/saci2009/" TargetMode="External"/><Relationship Id="rId53" Type="http://schemas.openxmlformats.org/officeDocument/2006/relationships/hyperlink" Target="http://www.epe-pemc2008.put.poznan.pl/home_news.php" TargetMode="External"/><Relationship Id="rId5" Type="http://schemas.openxmlformats.org/officeDocument/2006/relationships/hyperlink" Target="http://www.site.uottawa.ca/ROSE2008/" TargetMode="External"/><Relationship Id="rId15" Type="http://schemas.openxmlformats.org/officeDocument/2006/relationships/hyperlink" Target="http://www.trivent.hu/ICCC2007/" TargetMode="External"/><Relationship Id="rId23" Type="http://schemas.openxmlformats.org/officeDocument/2006/relationships/hyperlink" Target="http://www.daaam.com/" TargetMode="External"/><Relationship Id="rId28" Type="http://schemas.openxmlformats.org/officeDocument/2006/relationships/hyperlink" Target="http://www.bmf.hu/conferences/saci2009/" TargetMode="External"/><Relationship Id="rId36" Type="http://schemas.openxmlformats.org/officeDocument/2006/relationships/hyperlink" Target="http://iecon2010.njit.edu/index2.html" TargetMode="External"/><Relationship Id="rId49" Type="http://schemas.openxmlformats.org/officeDocument/2006/relationships/hyperlink" Target="http://optim.8m.com/" TargetMode="External"/><Relationship Id="rId57" Type="http://schemas.openxmlformats.org/officeDocument/2006/relationships/printerSettings" Target="../printerSettings/printerSettings5.bin"/><Relationship Id="rId10" Type="http://schemas.openxmlformats.org/officeDocument/2006/relationships/hyperlink" Target="http://www.trivent.hu/INES2008/index.html" TargetMode="External"/><Relationship Id="rId19" Type="http://schemas.openxmlformats.org/officeDocument/2006/relationships/hyperlink" Target="http://conferenze.dei.polimi.it/cca06/" TargetMode="External"/><Relationship Id="rId31" Type="http://schemas.openxmlformats.org/officeDocument/2006/relationships/hyperlink" Target="http://www.trivent.hu/ICCC2007/" TargetMode="External"/><Relationship Id="rId44" Type="http://schemas.openxmlformats.org/officeDocument/2006/relationships/hyperlink" Target="http://www.iecon06.iut-amiens.fr/" TargetMode="External"/><Relationship Id="rId52" Type="http://schemas.openxmlformats.org/officeDocument/2006/relationships/hyperlink" Target="http://www.cetex.ro/qmhe2010/" TargetMode="External"/><Relationship Id="rId4" Type="http://schemas.openxmlformats.org/officeDocument/2006/relationships/hyperlink" Target="http://www.bmf.hu/conferences/sisy2008/" TargetMode="External"/><Relationship Id="rId9" Type="http://schemas.openxmlformats.org/officeDocument/2006/relationships/hyperlink" Target="http://www.trivent.hu/INES2008/index.html" TargetMode="External"/><Relationship Id="rId14" Type="http://schemas.openxmlformats.org/officeDocument/2006/relationships/hyperlink" Target="http://www.bmf.hu/conferences/saci2007/" TargetMode="External"/><Relationship Id="rId22" Type="http://schemas.openxmlformats.org/officeDocument/2006/relationships/hyperlink" Target="http://icat.etf.unsa.ba/files/ICAT2009_CFP_ver_04_03_2009.pdf" TargetMode="External"/><Relationship Id="rId27" Type="http://schemas.openxmlformats.org/officeDocument/2006/relationships/hyperlink" Target="http://aqtr.ro/" TargetMode="External"/><Relationship Id="rId30" Type="http://schemas.openxmlformats.org/officeDocument/2006/relationships/hyperlink" Target="http://www.bmf.hu/conferences/saci2009/" TargetMode="External"/><Relationship Id="rId35" Type="http://schemas.openxmlformats.org/officeDocument/2006/relationships/hyperlink" Target="http://www.action-m.com/etfa2006/" TargetMode="External"/><Relationship Id="rId43" Type="http://schemas.openxmlformats.org/officeDocument/2006/relationships/hyperlink" Target="http://www.ewh.ieee.org/soc/ias/2007/index.html" TargetMode="External"/><Relationship Id="rId48" Type="http://schemas.openxmlformats.org/officeDocument/2006/relationships/hyperlink" Target="http://optim.8m.com/" TargetMode="External"/><Relationship Id="rId56" Type="http://schemas.openxmlformats.org/officeDocument/2006/relationships/hyperlink" Target="http://www.cetex.ro/mtc2009/" TargetMode="External"/><Relationship Id="rId8" Type="http://schemas.openxmlformats.org/officeDocument/2006/relationships/hyperlink" Target="http://ieeexplore.ieee.org/xpl/mostRecentIssue.jsp?punumber=4569859" TargetMode="External"/><Relationship Id="rId51" Type="http://schemas.openxmlformats.org/officeDocument/2006/relationships/hyperlink" Target="http://ieeexplore.ieee.org/xpl/mostRecentIssue.jsp?punumber=4569859" TargetMode="External"/><Relationship Id="rId3" Type="http://schemas.openxmlformats.org/officeDocument/2006/relationships/hyperlink" Target="http://www3.unict.it/hsi09/"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zentralblatt-math.org/zmath/en/journals/search/?an=00006839" TargetMode="External"/><Relationship Id="rId13" Type="http://schemas.openxmlformats.org/officeDocument/2006/relationships/hyperlink" Target="http://www.theiet.org/publishing/inspec/support/docs/looajwi.cfm?type=pdf" TargetMode="External"/><Relationship Id="rId18" Type="http://schemas.openxmlformats.org/officeDocument/2006/relationships/hyperlink" Target="http://portal.acm.org/citation.cfm?id=J1188&amp;picked=prox" TargetMode="External"/><Relationship Id="rId26" Type="http://schemas.openxmlformats.org/officeDocument/2006/relationships/hyperlink" Target="http://www.theiet.org/publishing/inspec/" TargetMode="External"/><Relationship Id="rId3" Type="http://schemas.openxmlformats.org/officeDocument/2006/relationships/hyperlink" Target="http://sic.ici.ro/" TargetMode="External"/><Relationship Id="rId21" Type="http://schemas.openxmlformats.org/officeDocument/2006/relationships/hyperlink" Target="http://www.theiet.org/publishing/inspec/" TargetMode="External"/><Relationship Id="rId7" Type="http://schemas.openxmlformats.org/officeDocument/2006/relationships/hyperlink" Target="http://ceser.res.in/ijai.html" TargetMode="External"/><Relationship Id="rId12" Type="http://schemas.openxmlformats.org/officeDocument/2006/relationships/hyperlink" Target="http://www.theiet.org/publishing/inspec/support/docs/looajwi.cfm?type=pdf" TargetMode="External"/><Relationship Id="rId17" Type="http://schemas.openxmlformats.org/officeDocument/2006/relationships/hyperlink" Target="http://portal.acm.org/citation.cfm?id=J1188&amp;picked=prox" TargetMode="External"/><Relationship Id="rId25" Type="http://schemas.openxmlformats.org/officeDocument/2006/relationships/hyperlink" Target="http://www.theiet.org/publishing/inspec/" TargetMode="External"/><Relationship Id="rId2" Type="http://schemas.openxmlformats.org/officeDocument/2006/relationships/hyperlink" Target="http://zb.msri.org/ZMATH/serials/en/search/?an=00002662" TargetMode="External"/><Relationship Id="rId16" Type="http://schemas.openxmlformats.org/officeDocument/2006/relationships/hyperlink" Target="http://www.worldses.org/journals/systems/index.html" TargetMode="External"/><Relationship Id="rId20" Type="http://schemas.openxmlformats.org/officeDocument/2006/relationships/hyperlink" Target="http://www.researcherid.com/ProfileView.action?queryString=KG0UuZjN5WlbNDYeE9y49JBrKliXDisRy9avPsKy6Jw%253D&amp;Init=Yes&amp;SrcApp=CR&amp;returnCode=ROUTER.Unauthorized" TargetMode="External"/><Relationship Id="rId29" Type="http://schemas.openxmlformats.org/officeDocument/2006/relationships/hyperlink" Target="http://acmtecs.acm.org/" TargetMode="External"/><Relationship Id="rId1" Type="http://schemas.openxmlformats.org/officeDocument/2006/relationships/hyperlink" Target="http://www.ace.tuiasi.ro/index.php?page=678" TargetMode="External"/><Relationship Id="rId6" Type="http://schemas.openxmlformats.org/officeDocument/2006/relationships/hyperlink" Target="http://www.zentralblatt-math.org/zmath/en/journals/search/?an=00006839" TargetMode="External"/><Relationship Id="rId11" Type="http://schemas.openxmlformats.org/officeDocument/2006/relationships/hyperlink" Target="http://ceser.res.in/ijai.html" TargetMode="External"/><Relationship Id="rId24" Type="http://schemas.openxmlformats.org/officeDocument/2006/relationships/hyperlink" Target="http://www.jee.ro/" TargetMode="External"/><Relationship Id="rId5" Type="http://schemas.openxmlformats.org/officeDocument/2006/relationships/hyperlink" Target="http://ceser.res.in/ijai.html" TargetMode="External"/><Relationship Id="rId15" Type="http://schemas.openxmlformats.org/officeDocument/2006/relationships/hyperlink" Target="http://journal.univagora.ro/" TargetMode="External"/><Relationship Id="rId23" Type="http://schemas.openxmlformats.org/officeDocument/2006/relationships/hyperlink" Target="http://www.jee.ro/" TargetMode="External"/><Relationship Id="rId28" Type="http://schemas.openxmlformats.org/officeDocument/2006/relationships/hyperlink" Target="http://portal.acm.org/citation.cfm?id=1362949" TargetMode="External"/><Relationship Id="rId10" Type="http://schemas.openxmlformats.org/officeDocument/2006/relationships/hyperlink" Target="http://www.zentralblatt-math.org/zmath/en/journals/search/?an=00006839" TargetMode="External"/><Relationship Id="rId19" Type="http://schemas.openxmlformats.org/officeDocument/2006/relationships/hyperlink" Target="http://www.worldses.org/journals/control/index.html" TargetMode="External"/><Relationship Id="rId31" Type="http://schemas.openxmlformats.org/officeDocument/2006/relationships/printerSettings" Target="../printerSettings/printerSettings6.bin"/><Relationship Id="rId4" Type="http://schemas.openxmlformats.org/officeDocument/2006/relationships/hyperlink" Target="http://www.zentralblatt-math.org/zmath/en/journals/search/?an=00006839" TargetMode="External"/><Relationship Id="rId9" Type="http://schemas.openxmlformats.org/officeDocument/2006/relationships/hyperlink" Target="http://ceser.res.in/ijai.html" TargetMode="External"/><Relationship Id="rId14" Type="http://schemas.openxmlformats.org/officeDocument/2006/relationships/hyperlink" Target="http://www.pp.bme.hu/ee/index.html" TargetMode="External"/><Relationship Id="rId22" Type="http://schemas.openxmlformats.org/officeDocument/2006/relationships/hyperlink" Target="http://www.jee.ro/" TargetMode="External"/><Relationship Id="rId27" Type="http://schemas.openxmlformats.org/officeDocument/2006/relationships/hyperlink" Target="http://www.ceser.in/ceserp/index.php/ijai/article/view/811" TargetMode="External"/><Relationship Id="rId30" Type="http://schemas.openxmlformats.org/officeDocument/2006/relationships/hyperlink" Target="http://portal.acm.org/citation.cfm?id=1457262"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uni-obuda.hu/conferences/iccc-conti2010/" TargetMode="External"/><Relationship Id="rId18" Type="http://schemas.openxmlformats.org/officeDocument/2006/relationships/hyperlink" Target="http://ieeexplore.ieee.org/xpl/mostRecentIssue.jsp?punumber=5512514" TargetMode="External"/><Relationship Id="rId26" Type="http://schemas.openxmlformats.org/officeDocument/2006/relationships/hyperlink" Target="http://ieeexplore.ieee.org/xpl/mostRecentIssue.jsp?punumber=5685170" TargetMode="External"/><Relationship Id="rId39" Type="http://schemas.openxmlformats.org/officeDocument/2006/relationships/hyperlink" Target="http://conf.uni-obuda.hu/sisy2010/" TargetMode="External"/><Relationship Id="rId21" Type="http://schemas.openxmlformats.org/officeDocument/2006/relationships/hyperlink" Target="http://ace.ucv.ro/sintes14/" TargetMode="External"/><Relationship Id="rId34" Type="http://schemas.openxmlformats.org/officeDocument/2006/relationships/hyperlink" Target="http://ace.ucv.ro/anale/docs/Inspec1.pdf" TargetMode="External"/><Relationship Id="rId42" Type="http://schemas.openxmlformats.org/officeDocument/2006/relationships/hyperlink" Target="http://conf.uni-obuda.hu/iccc-conti2010/" TargetMode="External"/><Relationship Id="rId47" Type="http://schemas.openxmlformats.org/officeDocument/2006/relationships/hyperlink" Target="http://ieeexplore.ieee.org/search/freesearchresult.jsp?queryText=ICCC-CONTI%202010&amp;openedRefinements=*&amp;pageNumber=4&amp;searchField=Search%20All&amp;refinements=4288572976&amp;pageNumber=1&amp;resultAction=REFINE&amp;history=no" TargetMode="External"/><Relationship Id="rId50" Type="http://schemas.openxmlformats.org/officeDocument/2006/relationships/hyperlink" Target="http://conf.uni-obuda.hu/expres2011/" TargetMode="External"/><Relationship Id="rId55" Type="http://schemas.openxmlformats.org/officeDocument/2006/relationships/hyperlink" Target="http://conf.uni-obuda.hu/sami2011/" TargetMode="External"/><Relationship Id="rId63" Type="http://schemas.openxmlformats.org/officeDocument/2006/relationships/hyperlink" Target="http://www.info-optim.ro/index.php" TargetMode="External"/><Relationship Id="rId68" Type="http://schemas.openxmlformats.org/officeDocument/2006/relationships/hyperlink" Target="http://ieeexplore.ieee.org/xpl/mostRecentIssue.jsp?punumber=5507484" TargetMode="External"/><Relationship Id="rId76" Type="http://schemas.openxmlformats.org/officeDocument/2006/relationships/hyperlink" Target="http://portal.acm.org/citation.cfm?id=1403595" TargetMode="External"/><Relationship Id="rId84" Type="http://schemas.openxmlformats.org/officeDocument/2006/relationships/hyperlink" Target="http://ieeexplore.ieee.org/xpl/mostRecentIssue.jsp?punumber=4594620" TargetMode="External"/><Relationship Id="rId89" Type="http://schemas.openxmlformats.org/officeDocument/2006/relationships/hyperlink" Target="http://ieeexplore.ieee.org/xpl/mostRecentIssue.jsp?punumber=4561310" TargetMode="External"/><Relationship Id="rId7" Type="http://schemas.openxmlformats.org/officeDocument/2006/relationships/hyperlink" Target="http://uni-obuda.hu/conferences/iccc-conti2010/" TargetMode="External"/><Relationship Id="rId71" Type="http://schemas.openxmlformats.org/officeDocument/2006/relationships/hyperlink" Target="http://ieeexplore.ieee.org/xpl/mostRecentIssue.jsp?punumber=5530000" TargetMode="External"/><Relationship Id="rId92" Type="http://schemas.openxmlformats.org/officeDocument/2006/relationships/hyperlink" Target="http://ieeexplore.ieee.org/xpl/mostRecentIssue.jsp?punumber=5550961" TargetMode="External"/><Relationship Id="rId2" Type="http://schemas.openxmlformats.org/officeDocument/2006/relationships/hyperlink" Target="http://ieeexplore.ieee.org/xpl/mostRecentIssue.jsp?punumber=5476373" TargetMode="External"/><Relationship Id="rId16" Type="http://schemas.openxmlformats.org/officeDocument/2006/relationships/hyperlink" Target="http://ieeexplore.ieee.org/xpl/mostRecentIssue.jsp?punumber=5512514" TargetMode="External"/><Relationship Id="rId29" Type="http://schemas.openxmlformats.org/officeDocument/2006/relationships/hyperlink" Target="http://www.bmf.hu/conferences/iccc2008/" TargetMode="External"/><Relationship Id="rId11" Type="http://schemas.openxmlformats.org/officeDocument/2006/relationships/hyperlink" Target="http://uni-obuda.hu/conferences/iccc-conti2010/" TargetMode="External"/><Relationship Id="rId24" Type="http://schemas.openxmlformats.org/officeDocument/2006/relationships/hyperlink" Target="http://ieeexplore.ieee.org/xpl/mostRecentIssue.jsp?punumber=5685170" TargetMode="External"/><Relationship Id="rId32" Type="http://schemas.openxmlformats.org/officeDocument/2006/relationships/hyperlink" Target="http://www.bmf.hu/conferences/icm2006/" TargetMode="External"/><Relationship Id="rId37" Type="http://schemas.openxmlformats.org/officeDocument/2006/relationships/hyperlink" Target="http://uni-obuda.hu/conferences/sisy2010/" TargetMode="External"/><Relationship Id="rId40" Type="http://schemas.openxmlformats.org/officeDocument/2006/relationships/hyperlink" Target="http://conf.uni-obuda.hu/sisy2010/" TargetMode="External"/><Relationship Id="rId45" Type="http://schemas.openxmlformats.org/officeDocument/2006/relationships/hyperlink" Target="http://conf.uni-obuda.hu/iccc-conti2010/" TargetMode="External"/><Relationship Id="rId53" Type="http://schemas.openxmlformats.org/officeDocument/2006/relationships/hyperlink" Target="http://ieeexplore.ieee.org/xpl/freeabs_all.jsp?arnumber=5738896&amp;abstractAccess=no&amp;userType=" TargetMode="External"/><Relationship Id="rId58" Type="http://schemas.openxmlformats.org/officeDocument/2006/relationships/hyperlink" Target="http://www.bmf.hu/conferences/saci2007/" TargetMode="External"/><Relationship Id="rId66" Type="http://schemas.openxmlformats.org/officeDocument/2006/relationships/hyperlink" Target="http://ieeexplore.ieee.org/xpl/mostRecentIssue.jsp?punumber=5507484" TargetMode="External"/><Relationship Id="rId74" Type="http://schemas.openxmlformats.org/officeDocument/2006/relationships/hyperlink" Target="http://www.epe-pemc2010.com/" TargetMode="External"/><Relationship Id="rId79" Type="http://schemas.openxmlformats.org/officeDocument/2006/relationships/hyperlink" Target="http://www.emsoft.org/" TargetMode="External"/><Relationship Id="rId87" Type="http://schemas.openxmlformats.org/officeDocument/2006/relationships/hyperlink" Target="http://www.iaria.org/conferences2009/ICIMP09.html" TargetMode="External"/><Relationship Id="rId5" Type="http://schemas.openxmlformats.org/officeDocument/2006/relationships/hyperlink" Target="http://ieeexplore.ieee.org/xpl/mostRecentIssue.jsp?punumber=5484100" TargetMode="External"/><Relationship Id="rId61" Type="http://schemas.openxmlformats.org/officeDocument/2006/relationships/hyperlink" Target="http://www.info-optim.ro/index.php" TargetMode="External"/><Relationship Id="rId82" Type="http://schemas.openxmlformats.org/officeDocument/2006/relationships/hyperlink" Target="http://ace.ucv.ro/anale/docs/Inspec1.pdf" TargetMode="External"/><Relationship Id="rId90" Type="http://schemas.openxmlformats.org/officeDocument/2006/relationships/hyperlink" Target="http://www.iaria.org/conferences2008/ICIMP08.html" TargetMode="External"/><Relationship Id="rId95" Type="http://schemas.openxmlformats.org/officeDocument/2006/relationships/hyperlink" Target="http://ieeexplore.ieee.org/xpl/mostRecentIssue.jsp?punumber=5550961" TargetMode="External"/><Relationship Id="rId19" Type="http://schemas.openxmlformats.org/officeDocument/2006/relationships/hyperlink" Target="http://www.isie2010.it/" TargetMode="External"/><Relationship Id="rId14" Type="http://schemas.openxmlformats.org/officeDocument/2006/relationships/hyperlink" Target="http://ieeexplore.ieee.org/xpl/mostRecentIssue.jsp?punumber=5484100" TargetMode="External"/><Relationship Id="rId22" Type="http://schemas.openxmlformats.org/officeDocument/2006/relationships/hyperlink" Target="http://ace.ucv.ro/sintes14/" TargetMode="External"/><Relationship Id="rId27" Type="http://schemas.openxmlformats.org/officeDocument/2006/relationships/hyperlink" Target="http://www.iasted.org/conferences/pastinfo-674.html" TargetMode="External"/><Relationship Id="rId30" Type="http://schemas.openxmlformats.org/officeDocument/2006/relationships/hyperlink" Target="http://ieeexplore.ieee.org/xpl/mostRecentIssue.jsp?punumber=4712633" TargetMode="External"/><Relationship Id="rId35" Type="http://schemas.openxmlformats.org/officeDocument/2006/relationships/hyperlink" Target="http://uni-obuda.hu/conferences/sisy2010/" TargetMode="External"/><Relationship Id="rId43" Type="http://schemas.openxmlformats.org/officeDocument/2006/relationships/hyperlink" Target="http://conf.uni-obuda.hu/iccc-conti2010/" TargetMode="External"/><Relationship Id="rId48" Type="http://schemas.openxmlformats.org/officeDocument/2006/relationships/hyperlink" Target="http://ieeexplore.ieee.org/search/freesearchresult.jsp?queryText=ICCC-CONTI%202010&amp;openedRefinements=*&amp;pageNumber=4&amp;searchField=Search%20All&amp;refinements=4288572976&amp;pageNumber=1&amp;resultAction=REFINE&amp;history=no" TargetMode="External"/><Relationship Id="rId56" Type="http://schemas.openxmlformats.org/officeDocument/2006/relationships/hyperlink" Target="http://www.ieee.ca/epc07" TargetMode="External"/><Relationship Id="rId64" Type="http://schemas.openxmlformats.org/officeDocument/2006/relationships/hyperlink" Target="http://www.info-optim.ro/index.php" TargetMode="External"/><Relationship Id="rId69" Type="http://schemas.openxmlformats.org/officeDocument/2006/relationships/hyperlink" Target="http://ieeexplore.ieee.org/xpl/mostRecentIssue.jsp?punumber=5609073" TargetMode="External"/><Relationship Id="rId77" Type="http://schemas.openxmlformats.org/officeDocument/2006/relationships/hyperlink" Target="http://www.cs.purdue.edu/lctes07/" TargetMode="External"/><Relationship Id="rId8" Type="http://schemas.openxmlformats.org/officeDocument/2006/relationships/hyperlink" Target="http://ieeexplore.ieee.org/xpl/mostRecentIssue.jsp?punumber=5484100" TargetMode="External"/><Relationship Id="rId51" Type="http://schemas.openxmlformats.org/officeDocument/2006/relationships/hyperlink" Target="http://ieeexplore.ieee.org/xpl/freeabs_all.jsp?arnumber=5741797&amp;abstractAccess=no&amp;userType=" TargetMode="External"/><Relationship Id="rId72" Type="http://schemas.openxmlformats.org/officeDocument/2006/relationships/hyperlink" Target="http://webuser.unicas.it/speedam/default.htm" TargetMode="External"/><Relationship Id="rId80" Type="http://schemas.openxmlformats.org/officeDocument/2006/relationships/hyperlink" Target="http://portal.acm.org/citation.cfm?id=1176907" TargetMode="External"/><Relationship Id="rId85" Type="http://schemas.openxmlformats.org/officeDocument/2006/relationships/hyperlink" Target="http://aqtr.ro/" TargetMode="External"/><Relationship Id="rId93" Type="http://schemas.openxmlformats.org/officeDocument/2006/relationships/hyperlink" Target="http://ieeexplore.ieee.org/xpl/mostRecentIssue.jsp?punumber=5550961" TargetMode="External"/><Relationship Id="rId3" Type="http://schemas.openxmlformats.org/officeDocument/2006/relationships/hyperlink" Target="http://uni-obuda.hu/conferences/iccc-conti2010/" TargetMode="External"/><Relationship Id="rId12" Type="http://schemas.openxmlformats.org/officeDocument/2006/relationships/hyperlink" Target="http://ieeexplore.ieee.org/xpl/mostRecentIssue.jsp?punumber=5484100" TargetMode="External"/><Relationship Id="rId17" Type="http://schemas.openxmlformats.org/officeDocument/2006/relationships/hyperlink" Target="http://www.bmf.hu/conferences/raad2010/" TargetMode="External"/><Relationship Id="rId25" Type="http://schemas.openxmlformats.org/officeDocument/2006/relationships/hyperlink" Target="http://cost.georgiasouthern.edu/aim2010/" TargetMode="External"/><Relationship Id="rId33" Type="http://schemas.openxmlformats.org/officeDocument/2006/relationships/hyperlink" Target="http://ace.ucv.ro/anale/docs/Inspec1.pdf" TargetMode="External"/><Relationship Id="rId38" Type="http://schemas.openxmlformats.org/officeDocument/2006/relationships/hyperlink" Target="http://ieeexplore.ieee.org/xpl/freeabs_all.jsp?arnumber=5647371&amp;abstractAccess=no&amp;userType=" TargetMode="External"/><Relationship Id="rId46" Type="http://schemas.openxmlformats.org/officeDocument/2006/relationships/hyperlink" Target="http://ieeexplore.ieee.org/search/freesearchresult.jsp?queryText=ICCC-CONTI%202010&amp;openedRefinements=*&amp;pageNumber=4&amp;searchField=Search%20All&amp;refinements=4288572976&amp;pageNumber=1&amp;resultAction=REFINE&amp;history=no" TargetMode="External"/><Relationship Id="rId59" Type="http://schemas.openxmlformats.org/officeDocument/2006/relationships/hyperlink" Target="http://www.info-optim.ro/index.php" TargetMode="External"/><Relationship Id="rId67" Type="http://schemas.openxmlformats.org/officeDocument/2006/relationships/hyperlink" Target="http://ieeexplore.ieee.org/xpl/mostRecentIssue.jsp?punumber=5507484" TargetMode="External"/><Relationship Id="rId20" Type="http://schemas.openxmlformats.org/officeDocument/2006/relationships/hyperlink" Target="http://ieeexplore.ieee.org/xpl/mostRecentIssue.jsp?punumber=5609073" TargetMode="External"/><Relationship Id="rId41" Type="http://schemas.openxmlformats.org/officeDocument/2006/relationships/hyperlink" Target="http://ieeexplore.ieee.org/xpl/mostRecentIssue.jsp?asf_arn=null&amp;asf_iid=null&amp;asf_pun=5598965&amp;asf_in=null&amp;asf_rpp=null&amp;asf_iv=null&amp;asf_sp=null&amp;asf_pn=7" TargetMode="External"/><Relationship Id="rId54" Type="http://schemas.openxmlformats.org/officeDocument/2006/relationships/hyperlink" Target="http://conf.uni-obuda.hu/sami2011/" TargetMode="External"/><Relationship Id="rId62" Type="http://schemas.openxmlformats.org/officeDocument/2006/relationships/hyperlink" Target="http://www.info-optim.ro/index.php" TargetMode="External"/><Relationship Id="rId70" Type="http://schemas.openxmlformats.org/officeDocument/2006/relationships/hyperlink" Target="http://www.isie2010.it/" TargetMode="External"/><Relationship Id="rId75" Type="http://schemas.openxmlformats.org/officeDocument/2006/relationships/hyperlink" Target="http://ieeexplore.ieee.org/xpl/mostRecentIssue.jsp?punumber=5484100" TargetMode="External"/><Relationship Id="rId83" Type="http://schemas.openxmlformats.org/officeDocument/2006/relationships/hyperlink" Target="http://www.info-optim.ro/index.php" TargetMode="External"/><Relationship Id="rId88" Type="http://schemas.openxmlformats.org/officeDocument/2006/relationships/hyperlink" Target="http://portal.acm.org/citation.cfm?id=1585902" TargetMode="External"/><Relationship Id="rId91" Type="http://schemas.openxmlformats.org/officeDocument/2006/relationships/hyperlink" Target="http://ieeexplore.ieee.org/xpl/mostRecentIssue.jsp?punumber=5484100" TargetMode="External"/><Relationship Id="rId96" Type="http://schemas.openxmlformats.org/officeDocument/2006/relationships/printerSettings" Target="../printerSettings/printerSettings7.bin"/><Relationship Id="rId1" Type="http://schemas.openxmlformats.org/officeDocument/2006/relationships/hyperlink" Target="http://www.ines-conf.org/ines-conf/2010.html" TargetMode="External"/><Relationship Id="rId6" Type="http://schemas.openxmlformats.org/officeDocument/2006/relationships/hyperlink" Target="http://ieeexplore.ieee.org/xpl/mostRecentIssue.jsp?punumber=5484100" TargetMode="External"/><Relationship Id="rId15" Type="http://schemas.openxmlformats.org/officeDocument/2006/relationships/hyperlink" Target="http://www.bmf.hu/conferences/raad2010/" TargetMode="External"/><Relationship Id="rId23" Type="http://schemas.openxmlformats.org/officeDocument/2006/relationships/hyperlink" Target="http://cost.georgiasouthern.edu/aim2010/" TargetMode="External"/><Relationship Id="rId28" Type="http://schemas.openxmlformats.org/officeDocument/2006/relationships/hyperlink" Target="http://scitopics.com/viewprofile.jsp?userid=5295" TargetMode="External"/><Relationship Id="rId36" Type="http://schemas.openxmlformats.org/officeDocument/2006/relationships/hyperlink" Target="http://ieeexplore.ieee.org/xpl/freeabs_all.jsp?arnumber=5647164&amp;abstractAccess=no&amp;userType=" TargetMode="External"/><Relationship Id="rId49" Type="http://schemas.openxmlformats.org/officeDocument/2006/relationships/hyperlink" Target="http://ieeexplore.ieee.org/search/freesearchresult.jsp?queryText=ICCC-CONTI%202010&amp;openedRefinements=*&amp;pageNumber=4&amp;searchField=Search%20All&amp;refinements=4288572976&amp;pageNumber=1&amp;resultAction=REFINE&amp;history=no" TargetMode="External"/><Relationship Id="rId57" Type="http://schemas.openxmlformats.org/officeDocument/2006/relationships/hyperlink" Target="http://ieeexplore.ieee.org/Xplore/defdeny.jsp?url=http%3A%2F%2Fieeexplore.ieee.org%2Fstamp%2Fstamp.jsp%3Ftp%3D%26arnumber%3D4262522%26userType%3Dinst&amp;denyReason=-133&amp;arnumber=4262522&amp;productsMatched=null&amp;userType=inst" TargetMode="External"/><Relationship Id="rId10" Type="http://schemas.openxmlformats.org/officeDocument/2006/relationships/hyperlink" Target="http://ieeexplore.ieee.org/xpl/mostRecentIssue.jsp?punumber=5484100" TargetMode="External"/><Relationship Id="rId31" Type="http://schemas.openxmlformats.org/officeDocument/2006/relationships/hyperlink" Target="http://ieeexplore.ieee.org/xpl/mostRecentIssue.jsp?punumber=4018321" TargetMode="External"/><Relationship Id="rId44" Type="http://schemas.openxmlformats.org/officeDocument/2006/relationships/hyperlink" Target="http://conf.uni-obuda.hu/iccc-conti2010/" TargetMode="External"/><Relationship Id="rId52" Type="http://schemas.openxmlformats.org/officeDocument/2006/relationships/hyperlink" Target="http://ieeexplore.ieee.org/xpl/freeabs_all.jsp?arnumber=5738891&amp;abstractAccess=no&amp;userType=" TargetMode="External"/><Relationship Id="rId60" Type="http://schemas.openxmlformats.org/officeDocument/2006/relationships/hyperlink" Target="http://ieeexplore.ieee.org/xpl/mostRecentIssue.jsp?punumber=5507484" TargetMode="External"/><Relationship Id="rId65" Type="http://schemas.openxmlformats.org/officeDocument/2006/relationships/hyperlink" Target="http://ieeexplore.ieee.org/xpl/mostRecentIssue.jsp?punumber=5507484" TargetMode="External"/><Relationship Id="rId73" Type="http://schemas.openxmlformats.org/officeDocument/2006/relationships/hyperlink" Target="http://ieeexplore.ieee.org/xpl/mostRecentIssue.jsp?punumber=5598249" TargetMode="External"/><Relationship Id="rId78" Type="http://schemas.openxmlformats.org/officeDocument/2006/relationships/hyperlink" Target="http://portal.acm.org/citation.cfm?id=1254775" TargetMode="External"/><Relationship Id="rId81" Type="http://schemas.openxmlformats.org/officeDocument/2006/relationships/hyperlink" Target="http://www.wseas.us/e-library/conferences/2007istanbul/acmos/index.htm" TargetMode="External"/><Relationship Id="rId86" Type="http://schemas.openxmlformats.org/officeDocument/2006/relationships/hyperlink" Target="http://ieeexplore.ieee.org/xpl/mostRecentIssue.jsp?punumber=4578604" TargetMode="External"/><Relationship Id="rId94" Type="http://schemas.openxmlformats.org/officeDocument/2006/relationships/hyperlink" Target="http://ieeexplore.ieee.org/xpl/mostRecentIssue.jsp?punumber=5550961" TargetMode="External"/><Relationship Id="rId4" Type="http://schemas.openxmlformats.org/officeDocument/2006/relationships/hyperlink" Target="http://uni-obuda.hu/conferences/iccc-conti2010/" TargetMode="External"/><Relationship Id="rId9" Type="http://schemas.openxmlformats.org/officeDocument/2006/relationships/hyperlink" Target="http://uni-obuda.hu/conferences/iccc-conti2010/"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www.ifac-papersonline.net/Detailed/28416.html" TargetMode="External"/><Relationship Id="rId13" Type="http://schemas.openxmlformats.org/officeDocument/2006/relationships/hyperlink" Target="http://www.bmf.hu/journal/" TargetMode="External"/><Relationship Id="rId18" Type="http://schemas.openxmlformats.org/officeDocument/2006/relationships/printerSettings" Target="../printerSettings/printerSettings8.bin"/><Relationship Id="rId3" Type="http://schemas.openxmlformats.org/officeDocument/2006/relationships/hyperlink" Target="http://facta.junis.ni.ac.rs/acar/acar.html" TargetMode="External"/><Relationship Id="rId7" Type="http://schemas.openxmlformats.org/officeDocument/2006/relationships/hyperlink" Target="http://www.ifac-papersonline.net/Detailed/39506.html" TargetMode="External"/><Relationship Id="rId12" Type="http://schemas.openxmlformats.org/officeDocument/2006/relationships/hyperlink" Target="http://www.ifac-papersonline.net/cgi-bin/links/page.cgi?g=Detailed%2F25221.html;d=1;browse=a" TargetMode="External"/><Relationship Id="rId17" Type="http://schemas.openxmlformats.org/officeDocument/2006/relationships/hyperlink" Target="http://journal.telfor.rs/Published/No3.aspx" TargetMode="External"/><Relationship Id="rId2" Type="http://schemas.openxmlformats.org/officeDocument/2006/relationships/hyperlink" Target="http://facta.junis.ni.ac.rs/acar/acar.html" TargetMode="External"/><Relationship Id="rId16" Type="http://schemas.openxmlformats.org/officeDocument/2006/relationships/hyperlink" Target="http://www.bmf.hu/journal/EditPolicy.htm" TargetMode="External"/><Relationship Id="rId1" Type="http://schemas.openxmlformats.org/officeDocument/2006/relationships/hyperlink" Target="http://ace.ucv.ro/anale/" TargetMode="External"/><Relationship Id="rId6" Type="http://schemas.openxmlformats.org/officeDocument/2006/relationships/hyperlink" Target="http://www.ifac-papersonline.net/Detailed/39491.html" TargetMode="External"/><Relationship Id="rId11" Type="http://schemas.openxmlformats.org/officeDocument/2006/relationships/hyperlink" Target="http://www.ifac-papersonline.net/Detailed/26302.html" TargetMode="External"/><Relationship Id="rId5" Type="http://schemas.openxmlformats.org/officeDocument/2006/relationships/hyperlink" Target="http://www.ifac-papersonline.net/Detailed/39210.html" TargetMode="External"/><Relationship Id="rId15" Type="http://schemas.openxmlformats.org/officeDocument/2006/relationships/hyperlink" Target="http://www.bmf.hu/journal/" TargetMode="External"/><Relationship Id="rId10" Type="http://schemas.openxmlformats.org/officeDocument/2006/relationships/hyperlink" Target="http://www.ifac-papersonline.net/Detailed/25699.html" TargetMode="External"/><Relationship Id="rId4" Type="http://schemas.openxmlformats.org/officeDocument/2006/relationships/hyperlink" Target="http://www.ifac-papersonline.net/Detailed/41863.html" TargetMode="External"/><Relationship Id="rId9" Type="http://schemas.openxmlformats.org/officeDocument/2006/relationships/hyperlink" Target="http://www.ifac-papersonline.net/Detailed/28425.html" TargetMode="External"/><Relationship Id="rId14" Type="http://schemas.openxmlformats.org/officeDocument/2006/relationships/hyperlink" Target="http://www.bmf.hu/journal/"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conf.uni-obuda.hu/cinti2009/" TargetMode="External"/><Relationship Id="rId13" Type="http://schemas.openxmlformats.org/officeDocument/2006/relationships/hyperlink" Target="http://www.bmf.hu/conferences/cinti2007/" TargetMode="External"/><Relationship Id="rId18" Type="http://schemas.openxmlformats.org/officeDocument/2006/relationships/hyperlink" Target="http://www.raad2009.cimr.pub.ro/" TargetMode="External"/><Relationship Id="rId26" Type="http://schemas.openxmlformats.org/officeDocument/2006/relationships/hyperlink" Target="http://www.bmf.hu/conferences/saci2006/" TargetMode="External"/><Relationship Id="rId3" Type="http://schemas.openxmlformats.org/officeDocument/2006/relationships/hyperlink" Target="http://it.sze.hu/index.php?option=com_content&amp;task=view&amp;id=14&amp;Itemid=1" TargetMode="External"/><Relationship Id="rId21" Type="http://schemas.openxmlformats.org/officeDocument/2006/relationships/hyperlink" Target="http://conti.ac.upt.ro/2008/conti2008/" TargetMode="External"/><Relationship Id="rId7" Type="http://schemas.openxmlformats.org/officeDocument/2006/relationships/hyperlink" Target="http://conf.uni-obuda.hu/cinti2009/" TargetMode="External"/><Relationship Id="rId12" Type="http://schemas.openxmlformats.org/officeDocument/2006/relationships/hyperlink" Target="http://www.dipmec.univpm.it/RAAD08/" TargetMode="External"/><Relationship Id="rId17" Type="http://schemas.openxmlformats.org/officeDocument/2006/relationships/hyperlink" Target="http://www.raad2009.cimr.pub.ro/" TargetMode="External"/><Relationship Id="rId25" Type="http://schemas.openxmlformats.org/officeDocument/2006/relationships/hyperlink" Target="http://www.bmf.hu/conferences/saci2006/" TargetMode="External"/><Relationship Id="rId2" Type="http://schemas.openxmlformats.org/officeDocument/2006/relationships/hyperlink" Target="http://www.eurocon2011.it.pt/" TargetMode="External"/><Relationship Id="rId16" Type="http://schemas.openxmlformats.org/officeDocument/2006/relationships/hyperlink" Target="http://www.macro.ms.sapientia.ro/" TargetMode="External"/><Relationship Id="rId20" Type="http://schemas.openxmlformats.org/officeDocument/2006/relationships/hyperlink" Target="http://conti.ac.upt.ro/2008/conti2008/" TargetMode="External"/><Relationship Id="rId29" Type="http://schemas.openxmlformats.org/officeDocument/2006/relationships/hyperlink" Target="http://www.upt.ro/ta2010/" TargetMode="External"/><Relationship Id="rId1" Type="http://schemas.openxmlformats.org/officeDocument/2006/relationships/hyperlink" Target="http://www.eurosim.info/index.php?id=219" TargetMode="External"/><Relationship Id="rId6" Type="http://schemas.openxmlformats.org/officeDocument/2006/relationships/hyperlink" Target="http://saum2010.elfak.ni.ac.rs/" TargetMode="External"/><Relationship Id="rId11" Type="http://schemas.openxmlformats.org/officeDocument/2006/relationships/hyperlink" Target="http://www.bmf.hu/conferences/cinti2008/" TargetMode="External"/><Relationship Id="rId24" Type="http://schemas.openxmlformats.org/officeDocument/2006/relationships/hyperlink" Target="http://www.bmf.hu/conferences/saci2006/" TargetMode="External"/><Relationship Id="rId32" Type="http://schemas.openxmlformats.org/officeDocument/2006/relationships/printerSettings" Target="../printerSettings/printerSettings9.bin"/><Relationship Id="rId5" Type="http://schemas.openxmlformats.org/officeDocument/2006/relationships/hyperlink" Target="http://www.gamf.hu/team2010/" TargetMode="External"/><Relationship Id="rId15" Type="http://schemas.openxmlformats.org/officeDocument/2006/relationships/hyperlink" Target="http://www.bmf.hu/conferences/huci2006/" TargetMode="External"/><Relationship Id="rId23" Type="http://schemas.openxmlformats.org/officeDocument/2006/relationships/hyperlink" Target="http://conti.ac.upt.ro/2006/conti2006/index.php" TargetMode="External"/><Relationship Id="rId28" Type="http://schemas.openxmlformats.org/officeDocument/2006/relationships/hyperlink" Target="http://www.bmf.hu/conferences/saci2006/" TargetMode="External"/><Relationship Id="rId10" Type="http://schemas.openxmlformats.org/officeDocument/2006/relationships/hyperlink" Target="http://www.conferences.hu/ecc09/" TargetMode="External"/><Relationship Id="rId19" Type="http://schemas.openxmlformats.org/officeDocument/2006/relationships/hyperlink" Target="http://www.uav.ro/en/conferences/isreie-2010" TargetMode="External"/><Relationship Id="rId31" Type="http://schemas.openxmlformats.org/officeDocument/2006/relationships/hyperlink" Target="http://conti.ac.upt.ro/2008/conti2008/" TargetMode="External"/><Relationship Id="rId4" Type="http://schemas.openxmlformats.org/officeDocument/2006/relationships/hyperlink" Target="http://it.sze.hu/index.php?option=com_content&amp;task=view&amp;id=14&amp;Itemid=1" TargetMode="External"/><Relationship Id="rId9" Type="http://schemas.openxmlformats.org/officeDocument/2006/relationships/hyperlink" Target="http://www.edpe2009.fer.hr/" TargetMode="External"/><Relationship Id="rId14" Type="http://schemas.openxmlformats.org/officeDocument/2006/relationships/hyperlink" Target="http://robo.fe.uni-lj.si/raad2007/" TargetMode="External"/><Relationship Id="rId22" Type="http://schemas.openxmlformats.org/officeDocument/2006/relationships/hyperlink" Target="http://conti.ac.upt.ro/2006/conti2006/index.php" TargetMode="External"/><Relationship Id="rId27" Type="http://schemas.openxmlformats.org/officeDocument/2006/relationships/hyperlink" Target="http://www.bmf.hu/conferences/saci2006/" TargetMode="External"/><Relationship Id="rId30" Type="http://schemas.openxmlformats.org/officeDocument/2006/relationships/hyperlink" Target="http://2009.telfor.rs/" TargetMode="External"/></Relationships>
</file>

<file path=xl/worksheets/sheet1.xml><?xml version="1.0" encoding="utf-8"?>
<worksheet xmlns="http://schemas.openxmlformats.org/spreadsheetml/2006/main" xmlns:r="http://schemas.openxmlformats.org/officeDocument/2006/relationships">
  <dimension ref="B2:J41"/>
  <sheetViews>
    <sheetView workbookViewId="0">
      <pane ySplit="1" topLeftCell="A2" activePane="bottomLeft" state="frozen"/>
      <selection pane="bottomLeft" activeCell="D16" sqref="D16"/>
    </sheetView>
  </sheetViews>
  <sheetFormatPr defaultRowHeight="12.75"/>
  <cols>
    <col min="1" max="1" width="4.7109375" style="3" customWidth="1"/>
    <col min="2" max="2" width="37.85546875" style="3" customWidth="1"/>
    <col min="3" max="4" width="11" style="3" customWidth="1"/>
    <col min="5" max="5" width="14" style="3" customWidth="1"/>
    <col min="6" max="6" width="13.28515625" style="3" customWidth="1"/>
    <col min="7" max="7" width="10" style="3" bestFit="1" customWidth="1"/>
    <col min="8" max="8" width="11.85546875" style="3" customWidth="1"/>
    <col min="9" max="9" width="9.42578125" style="3" customWidth="1"/>
    <col min="10" max="16" width="9.140625" style="3"/>
    <col min="17" max="17" width="9.85546875" style="3" customWidth="1"/>
    <col min="18" max="18" width="9.140625" style="3"/>
    <col min="19" max="19" width="10.42578125" style="3" customWidth="1"/>
    <col min="20" max="16384" width="9.140625" style="3"/>
  </cols>
  <sheetData>
    <row r="2" spans="2:6" s="105" customFormat="1" ht="18">
      <c r="B2" s="104" t="s">
        <v>503</v>
      </c>
    </row>
    <row r="3" spans="2:6" s="107" customFormat="1" ht="15.75">
      <c r="B3" s="106" t="s">
        <v>1597</v>
      </c>
      <c r="F3" s="108"/>
    </row>
    <row r="4" spans="2:6" s="107" customFormat="1" ht="15.75">
      <c r="B4" s="106" t="s">
        <v>485</v>
      </c>
      <c r="F4" s="108"/>
    </row>
    <row r="5" spans="2:6" s="107" customFormat="1" ht="15.75">
      <c r="B5" s="109" t="s">
        <v>486</v>
      </c>
      <c r="F5" s="108"/>
    </row>
    <row r="6" spans="2:6" s="107" customFormat="1" ht="15.75">
      <c r="B6" s="109" t="s">
        <v>487</v>
      </c>
      <c r="C6" s="110"/>
      <c r="D6" s="110"/>
      <c r="F6" s="108"/>
    </row>
    <row r="7" spans="2:6" s="10" customFormat="1" ht="16.5" thickBot="1">
      <c r="B7" s="16"/>
      <c r="F7" s="12"/>
    </row>
    <row r="8" spans="2:6" s="10" customFormat="1" ht="16.5" thickBot="1">
      <c r="B8" s="286" t="s">
        <v>504</v>
      </c>
      <c r="C8" s="286" t="s">
        <v>1443</v>
      </c>
      <c r="D8" s="286" t="s">
        <v>495</v>
      </c>
      <c r="E8" s="284" t="s">
        <v>1446</v>
      </c>
      <c r="F8" s="285"/>
    </row>
    <row r="9" spans="2:6" s="10" customFormat="1" ht="32.25" thickBot="1">
      <c r="B9" s="287"/>
      <c r="C9" s="287"/>
      <c r="D9" s="287"/>
      <c r="E9" s="18" t="s">
        <v>493</v>
      </c>
      <c r="F9" s="19" t="s">
        <v>494</v>
      </c>
    </row>
    <row r="10" spans="2:6" ht="16.5" thickBot="1">
      <c r="B10" s="20" t="s">
        <v>130</v>
      </c>
      <c r="C10" s="100">
        <v>6</v>
      </c>
      <c r="D10" s="100">
        <f>1*C10</f>
        <v>6</v>
      </c>
      <c r="E10" s="100">
        <v>6</v>
      </c>
      <c r="F10" s="55">
        <v>0</v>
      </c>
    </row>
    <row r="11" spans="2:6" ht="16.5" thickBot="1">
      <c r="B11" s="20" t="s">
        <v>131</v>
      </c>
      <c r="C11" s="100">
        <v>1</v>
      </c>
      <c r="D11" s="100">
        <f>0.8*C11</f>
        <v>0.8</v>
      </c>
      <c r="E11" s="100">
        <v>1</v>
      </c>
      <c r="F11" s="55">
        <v>0</v>
      </c>
    </row>
    <row r="12" spans="2:6" ht="16.5" thickBot="1">
      <c r="B12" s="20" t="s">
        <v>132</v>
      </c>
      <c r="C12" s="100">
        <v>0</v>
      </c>
      <c r="D12" s="100">
        <f>0.6*C12</f>
        <v>0</v>
      </c>
      <c r="E12" s="100">
        <v>0</v>
      </c>
      <c r="F12" s="55">
        <v>0</v>
      </c>
    </row>
    <row r="13" spans="2:6" ht="16.5" thickBot="1">
      <c r="B13" s="20" t="s">
        <v>488</v>
      </c>
      <c r="C13" s="100">
        <v>3</v>
      </c>
      <c r="D13" s="100">
        <f>0.4*C13</f>
        <v>1.2000000000000002</v>
      </c>
      <c r="E13" s="100">
        <v>3</v>
      </c>
      <c r="F13" s="55">
        <v>0</v>
      </c>
    </row>
    <row r="14" spans="2:6" ht="16.5" thickBot="1">
      <c r="B14" s="20" t="s">
        <v>489</v>
      </c>
      <c r="C14" s="100">
        <v>0</v>
      </c>
      <c r="D14" s="100">
        <f>0.6*C14</f>
        <v>0</v>
      </c>
      <c r="E14" s="100">
        <v>0</v>
      </c>
      <c r="F14" s="55">
        <v>0</v>
      </c>
    </row>
    <row r="15" spans="2:6" ht="16.5" thickBot="1">
      <c r="B15" s="20" t="s">
        <v>490</v>
      </c>
      <c r="C15" s="100">
        <v>5</v>
      </c>
      <c r="D15" s="100">
        <f>0.2*C15</f>
        <v>1</v>
      </c>
      <c r="E15" s="100">
        <v>0</v>
      </c>
      <c r="F15" s="55">
        <v>5</v>
      </c>
    </row>
    <row r="16" spans="2:6" ht="16.5" thickBot="1">
      <c r="B16" s="20" t="s">
        <v>491</v>
      </c>
      <c r="C16" s="100">
        <v>1</v>
      </c>
      <c r="D16" s="100">
        <f>1*C16</f>
        <v>1</v>
      </c>
      <c r="E16" s="100">
        <v>0</v>
      </c>
      <c r="F16" s="55">
        <v>1</v>
      </c>
    </row>
    <row r="17" spans="2:10" ht="16.5" thickBot="1">
      <c r="B17" s="20" t="s">
        <v>492</v>
      </c>
      <c r="C17" s="100">
        <v>0</v>
      </c>
      <c r="D17" s="100">
        <f>0*C17</f>
        <v>0</v>
      </c>
      <c r="E17" s="100">
        <v>0</v>
      </c>
      <c r="F17" s="55">
        <v>0</v>
      </c>
    </row>
    <row r="18" spans="2:10" ht="18.75" thickBot="1">
      <c r="B18" s="111" t="s">
        <v>496</v>
      </c>
      <c r="C18" s="112">
        <f>SUM(C10:C17)</f>
        <v>16</v>
      </c>
      <c r="D18" s="112">
        <f>SUM(D10:D17)</f>
        <v>10</v>
      </c>
      <c r="E18" s="112">
        <f>SUM(E10:E17)</f>
        <v>10</v>
      </c>
      <c r="F18" s="112">
        <f>SUM(F10:F17)</f>
        <v>6</v>
      </c>
    </row>
    <row r="19" spans="2:10">
      <c r="B19" s="52"/>
      <c r="C19" s="52"/>
      <c r="D19" s="52"/>
      <c r="E19" s="52"/>
      <c r="F19" s="56"/>
    </row>
    <row r="20" spans="2:10" ht="13.5" thickBot="1">
      <c r="B20" s="52"/>
      <c r="C20" s="52"/>
      <c r="D20" s="52"/>
      <c r="E20" s="52"/>
      <c r="F20" s="56"/>
    </row>
    <row r="21" spans="2:10" ht="16.5" thickBot="1">
      <c r="B21" s="41"/>
      <c r="C21" s="288" t="s">
        <v>462</v>
      </c>
      <c r="D21" s="288"/>
      <c r="E21" s="288" t="s">
        <v>497</v>
      </c>
      <c r="F21" s="288"/>
      <c r="G21" s="288" t="s">
        <v>1444</v>
      </c>
      <c r="H21" s="288"/>
      <c r="I21" s="283" t="s">
        <v>1445</v>
      </c>
      <c r="J21" s="283"/>
    </row>
    <row r="22" spans="2:10" ht="59.25" customHeight="1" thickBot="1">
      <c r="B22" s="20" t="s">
        <v>499</v>
      </c>
      <c r="C22" s="289" t="s">
        <v>500</v>
      </c>
      <c r="D22" s="290"/>
      <c r="E22" s="291" t="s">
        <v>498</v>
      </c>
      <c r="F22" s="291"/>
      <c r="G22" s="291" t="s">
        <v>501</v>
      </c>
      <c r="H22" s="291"/>
      <c r="I22" s="282" t="s">
        <v>502</v>
      </c>
      <c r="J22" s="282"/>
    </row>
    <row r="23" spans="2:10">
      <c r="F23" s="5"/>
    </row>
    <row r="24" spans="2:10">
      <c r="F24" s="4"/>
    </row>
    <row r="25" spans="2:10">
      <c r="F25" s="4"/>
    </row>
    <row r="26" spans="2:10">
      <c r="F26" s="4"/>
    </row>
    <row r="27" spans="2:10">
      <c r="F27" s="5"/>
    </row>
    <row r="28" spans="2:10">
      <c r="F28" s="5"/>
    </row>
    <row r="29" spans="2:10">
      <c r="F29" s="5"/>
    </row>
    <row r="30" spans="2:10">
      <c r="F30" s="5"/>
    </row>
    <row r="31" spans="2:10">
      <c r="F31" s="5"/>
    </row>
    <row r="32" spans="2:10">
      <c r="F32" s="5"/>
    </row>
    <row r="33" spans="6:6">
      <c r="F33" s="5"/>
    </row>
    <row r="34" spans="6:6">
      <c r="F34" s="5"/>
    </row>
    <row r="35" spans="6:6">
      <c r="F35" s="5"/>
    </row>
    <row r="36" spans="6:6">
      <c r="F36" s="5"/>
    </row>
    <row r="37" spans="6:6">
      <c r="F37" s="5"/>
    </row>
    <row r="38" spans="6:6">
      <c r="F38" s="5"/>
    </row>
    <row r="39" spans="6:6">
      <c r="F39" s="5"/>
    </row>
    <row r="40" spans="6:6">
      <c r="F40" s="5"/>
    </row>
    <row r="41" spans="6:6">
      <c r="F41" s="5"/>
    </row>
  </sheetData>
  <mergeCells count="12">
    <mergeCell ref="I22:J22"/>
    <mergeCell ref="I21:J21"/>
    <mergeCell ref="E8:F8"/>
    <mergeCell ref="B8:B9"/>
    <mergeCell ref="C8:C9"/>
    <mergeCell ref="D8:D9"/>
    <mergeCell ref="C21:D21"/>
    <mergeCell ref="C22:D22"/>
    <mergeCell ref="E21:F21"/>
    <mergeCell ref="E22:F22"/>
    <mergeCell ref="G21:H21"/>
    <mergeCell ref="G22:H22"/>
  </mergeCells>
  <phoneticPr fontId="8" type="noConversion"/>
  <hyperlinks>
    <hyperlink ref="E22" r:id="rId1"/>
    <hyperlink ref="G22" r:id="rId2"/>
  </hyperlinks>
  <pageMargins left="0.23622047244094491" right="0.23622047244094491" top="1.0629921259842521" bottom="0.74803149606299213" header="0.51181102362204722" footer="0.31496062992125984"/>
  <pageSetup paperSize="9" orientation="landscape" r:id="rId3"/>
  <headerFooter alignWithMargins="0">
    <oddHeader>&amp;CCentrul de Cercetare în Ingineria Sistemelor Automate http://www.aut.upt.ro/centru-cercetare/</oddHeader>
  </headerFooter>
  <ignoredErrors>
    <ignoredError sqref="D13" formula="1"/>
  </ignoredErrors>
</worksheet>
</file>

<file path=xl/worksheets/sheet10.xml><?xml version="1.0" encoding="utf-8"?>
<worksheet xmlns="http://schemas.openxmlformats.org/spreadsheetml/2006/main" xmlns:r="http://schemas.openxmlformats.org/officeDocument/2006/relationships">
  <sheetPr>
    <pageSetUpPr fitToPage="1"/>
  </sheetPr>
  <dimension ref="A3:K13"/>
  <sheetViews>
    <sheetView zoomScale="90" workbookViewId="0">
      <selection activeCell="K13" sqref="A3:K13"/>
    </sheetView>
  </sheetViews>
  <sheetFormatPr defaultColWidth="8.85546875" defaultRowHeight="12.75"/>
  <cols>
    <col min="1" max="1" width="5.42578125" customWidth="1"/>
    <col min="2" max="2" width="13.140625" style="8" customWidth="1"/>
    <col min="3" max="3" width="17.140625" customWidth="1"/>
    <col min="4" max="4" width="24.42578125" customWidth="1"/>
    <col min="5" max="5" width="23.42578125" customWidth="1"/>
    <col min="6" max="6" width="18.28515625" customWidth="1"/>
    <col min="7" max="7" width="11.85546875" customWidth="1"/>
    <col min="8" max="8" width="11.42578125" customWidth="1"/>
    <col min="9" max="9" width="23.28515625" customWidth="1"/>
    <col min="10" max="10" width="22" customWidth="1"/>
    <col min="11" max="11" width="12.5703125" customWidth="1"/>
  </cols>
  <sheetData>
    <row r="3" spans="1:11" ht="15.75">
      <c r="A3" s="312" t="s">
        <v>1311</v>
      </c>
      <c r="B3" s="312"/>
      <c r="C3" s="312"/>
      <c r="D3" s="312"/>
      <c r="E3" s="317"/>
      <c r="F3" s="317"/>
      <c r="G3" s="28"/>
    </row>
    <row r="5" spans="1:11" ht="15.75" customHeight="1">
      <c r="A5" s="14"/>
      <c r="C5" s="309" t="s">
        <v>510</v>
      </c>
      <c r="D5" s="309"/>
      <c r="E5" s="309"/>
      <c r="F5" s="309"/>
      <c r="G5" s="309"/>
      <c r="H5" s="309"/>
      <c r="I5" s="309"/>
      <c r="J5" s="309"/>
      <c r="K5" s="116">
        <f>SUM(K8:K988)</f>
        <v>99.731999999999999</v>
      </c>
    </row>
    <row r="7" spans="1:11" ht="38.25">
      <c r="A7" s="120" t="s">
        <v>470</v>
      </c>
      <c r="B7" s="120" t="s">
        <v>507</v>
      </c>
      <c r="C7" s="120" t="s">
        <v>473</v>
      </c>
      <c r="D7" s="120" t="s">
        <v>449</v>
      </c>
      <c r="E7" s="120" t="s">
        <v>451</v>
      </c>
      <c r="F7" s="121" t="s">
        <v>450</v>
      </c>
      <c r="G7" s="121" t="s">
        <v>1278</v>
      </c>
      <c r="H7" s="121" t="s">
        <v>1279</v>
      </c>
      <c r="I7" s="121" t="s">
        <v>439</v>
      </c>
      <c r="J7" s="121" t="s">
        <v>1280</v>
      </c>
      <c r="K7" s="122" t="s">
        <v>505</v>
      </c>
    </row>
    <row r="8" spans="1:11" s="85" customFormat="1" ht="89.25">
      <c r="A8" s="97">
        <v>1</v>
      </c>
      <c r="B8" s="31" t="s">
        <v>1602</v>
      </c>
      <c r="C8" s="30" t="s">
        <v>1073</v>
      </c>
      <c r="D8" s="30" t="s">
        <v>1075</v>
      </c>
      <c r="E8" s="87" t="s">
        <v>1438</v>
      </c>
      <c r="F8" s="30" t="s">
        <v>1074</v>
      </c>
      <c r="G8" s="87">
        <v>13</v>
      </c>
      <c r="H8" s="87">
        <v>10.4</v>
      </c>
      <c r="I8" s="87" t="s">
        <v>1076</v>
      </c>
      <c r="J8" s="32" t="s">
        <v>1077</v>
      </c>
      <c r="K8" s="114">
        <f t="shared" ref="K8:K13" si="0">2*H8</f>
        <v>20.8</v>
      </c>
    </row>
    <row r="9" spans="1:11" s="85" customFormat="1" ht="89.25">
      <c r="A9" s="31">
        <f>A8+1</f>
        <v>2</v>
      </c>
      <c r="B9" s="31" t="s">
        <v>1105</v>
      </c>
      <c r="C9" s="124" t="s">
        <v>589</v>
      </c>
      <c r="D9" s="78" t="s">
        <v>590</v>
      </c>
      <c r="E9" s="87" t="s">
        <v>1438</v>
      </c>
      <c r="F9" s="30" t="s">
        <v>1074</v>
      </c>
      <c r="G9" s="97">
        <v>10</v>
      </c>
      <c r="H9" s="31">
        <v>2</v>
      </c>
      <c r="I9" s="31" t="s">
        <v>591</v>
      </c>
      <c r="J9" s="33" t="s">
        <v>592</v>
      </c>
      <c r="K9" s="114">
        <f t="shared" si="0"/>
        <v>4</v>
      </c>
    </row>
    <row r="10" spans="1:11" ht="63.75">
      <c r="A10" s="31">
        <f>A9+1</f>
        <v>3</v>
      </c>
      <c r="B10" s="31" t="s">
        <v>516</v>
      </c>
      <c r="C10" s="124" t="s">
        <v>593</v>
      </c>
      <c r="D10" s="78" t="s">
        <v>596</v>
      </c>
      <c r="E10" s="87" t="s">
        <v>1438</v>
      </c>
      <c r="F10" s="30" t="s">
        <v>1074</v>
      </c>
      <c r="G10" s="97">
        <v>16</v>
      </c>
      <c r="H10" s="31">
        <v>9.6</v>
      </c>
      <c r="I10" s="31" t="s">
        <v>595</v>
      </c>
      <c r="J10" s="33" t="s">
        <v>594</v>
      </c>
      <c r="K10" s="114">
        <f t="shared" si="0"/>
        <v>19.2</v>
      </c>
    </row>
    <row r="11" spans="1:11" ht="60">
      <c r="A11" s="31">
        <f>A10+1</f>
        <v>4</v>
      </c>
      <c r="B11" s="31" t="s">
        <v>1158</v>
      </c>
      <c r="C11" s="31" t="s">
        <v>597</v>
      </c>
      <c r="D11" s="198" t="s">
        <v>599</v>
      </c>
      <c r="E11" s="87" t="s">
        <v>1438</v>
      </c>
      <c r="F11" s="30" t="s">
        <v>1074</v>
      </c>
      <c r="G11" s="97">
        <v>15</v>
      </c>
      <c r="H11" s="31">
        <v>6</v>
      </c>
      <c r="I11" s="31" t="s">
        <v>595</v>
      </c>
      <c r="J11" s="33" t="s">
        <v>598</v>
      </c>
      <c r="K11" s="114">
        <f t="shared" si="0"/>
        <v>12</v>
      </c>
    </row>
    <row r="12" spans="1:11" ht="89.25">
      <c r="A12" s="31">
        <f>A11+1</f>
        <v>5</v>
      </c>
      <c r="B12" s="31" t="s">
        <v>1158</v>
      </c>
      <c r="C12" s="124" t="s">
        <v>601</v>
      </c>
      <c r="D12" s="78" t="s">
        <v>600</v>
      </c>
      <c r="E12" s="87" t="s">
        <v>1438</v>
      </c>
      <c r="F12" s="30" t="s">
        <v>1074</v>
      </c>
      <c r="G12" s="97">
        <v>14</v>
      </c>
      <c r="H12" s="31">
        <v>11.2</v>
      </c>
      <c r="I12" s="31" t="s">
        <v>595</v>
      </c>
      <c r="J12" s="33" t="s">
        <v>602</v>
      </c>
      <c r="K12" s="114">
        <f t="shared" si="0"/>
        <v>22.4</v>
      </c>
    </row>
    <row r="13" spans="1:11" ht="76.5">
      <c r="A13" s="31">
        <f>A12+1</f>
        <v>6</v>
      </c>
      <c r="B13" s="31" t="s">
        <v>1158</v>
      </c>
      <c r="C13" s="124" t="s">
        <v>604</v>
      </c>
      <c r="D13" s="78" t="s">
        <v>603</v>
      </c>
      <c r="E13" s="87" t="s">
        <v>1438</v>
      </c>
      <c r="F13" s="30" t="s">
        <v>1074</v>
      </c>
      <c r="G13" s="97">
        <v>16</v>
      </c>
      <c r="H13" s="31">
        <v>10.666</v>
      </c>
      <c r="I13" s="31" t="s">
        <v>595</v>
      </c>
      <c r="J13" s="33" t="s">
        <v>605</v>
      </c>
      <c r="K13" s="114">
        <f t="shared" si="0"/>
        <v>21.332000000000001</v>
      </c>
    </row>
  </sheetData>
  <mergeCells count="2">
    <mergeCell ref="A3:F3"/>
    <mergeCell ref="C5:J5"/>
  </mergeCells>
  <phoneticPr fontId="8" type="noConversion"/>
  <hyperlinks>
    <hyperlink ref="J8" r:id="rId1"/>
    <hyperlink ref="J9" r:id="rId2"/>
    <hyperlink ref="J10" r:id="rId3"/>
    <hyperlink ref="J11" r:id="rId4"/>
    <hyperlink ref="J12" r:id="rId5"/>
    <hyperlink ref="J13" r:id="rId6"/>
  </hyperlinks>
  <printOptions horizontalCentered="1"/>
  <pageMargins left="0.23622047244094491" right="0.23622047244094491" top="1.0629921259842521" bottom="0.74803149606299213" header="0.51181102362204722" footer="0.31496062992125984"/>
  <pageSetup paperSize="9" scale="78" fitToHeight="100" orientation="landscape" r:id="rId7"/>
  <headerFooter alignWithMargins="0">
    <oddHeader>&amp;CCentrul de Cercetare în Ingineria Sistemelor Automate http://www.aut.upt.ro/centru-cercetare/</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3:L16"/>
  <sheetViews>
    <sheetView zoomScale="80" zoomScaleNormal="100" workbookViewId="0">
      <selection activeCell="L16" sqref="A3:L16"/>
    </sheetView>
  </sheetViews>
  <sheetFormatPr defaultColWidth="8.85546875" defaultRowHeight="12.75"/>
  <cols>
    <col min="1" max="1" width="5.42578125" customWidth="1"/>
    <col min="2" max="2" width="13.42578125" customWidth="1"/>
    <col min="3" max="3" width="17.140625" customWidth="1"/>
    <col min="4" max="4" width="24.42578125" customWidth="1"/>
    <col min="5" max="5" width="26.85546875" customWidth="1"/>
    <col min="6" max="6" width="21" customWidth="1"/>
    <col min="7" max="7" width="11.85546875" customWidth="1"/>
    <col min="8" max="8" width="12.7109375" customWidth="1"/>
    <col min="9" max="9" width="23.28515625" customWidth="1"/>
    <col min="10" max="10" width="22" customWidth="1"/>
    <col min="11" max="11" width="21.85546875" customWidth="1"/>
    <col min="12" max="12" width="11" customWidth="1"/>
  </cols>
  <sheetData>
    <row r="3" spans="1:12" ht="15.75">
      <c r="A3" s="312" t="s">
        <v>1312</v>
      </c>
      <c r="B3" s="312"/>
      <c r="C3" s="312"/>
      <c r="D3" s="312"/>
      <c r="E3" s="317"/>
      <c r="F3" s="317"/>
      <c r="G3" s="28"/>
    </row>
    <row r="5" spans="1:12" ht="15.75" customHeight="1">
      <c r="A5" s="14"/>
      <c r="B5" s="14"/>
      <c r="C5" s="309" t="s">
        <v>510</v>
      </c>
      <c r="D5" s="309"/>
      <c r="E5" s="309"/>
      <c r="F5" s="309"/>
      <c r="G5" s="309"/>
      <c r="H5" s="309"/>
      <c r="I5" s="309"/>
      <c r="J5" s="309"/>
      <c r="K5" s="309"/>
      <c r="L5" s="116">
        <f>SUM(L8:L996)</f>
        <v>811.99950000000001</v>
      </c>
    </row>
    <row r="7" spans="1:12" ht="38.25">
      <c r="A7" s="120" t="s">
        <v>470</v>
      </c>
      <c r="B7" s="120" t="s">
        <v>507</v>
      </c>
      <c r="C7" s="120" t="s">
        <v>473</v>
      </c>
      <c r="D7" s="120" t="s">
        <v>449</v>
      </c>
      <c r="E7" s="120" t="s">
        <v>451</v>
      </c>
      <c r="F7" s="121" t="s">
        <v>450</v>
      </c>
      <c r="G7" s="121" t="s">
        <v>1278</v>
      </c>
      <c r="H7" s="121" t="s">
        <v>1279</v>
      </c>
      <c r="I7" s="121" t="s">
        <v>439</v>
      </c>
      <c r="J7" s="121" t="s">
        <v>1280</v>
      </c>
      <c r="K7" s="121" t="s">
        <v>1281</v>
      </c>
      <c r="L7" s="122" t="s">
        <v>505</v>
      </c>
    </row>
    <row r="8" spans="1:12" s="85" customFormat="1" ht="38.25">
      <c r="A8" s="97">
        <v>1</v>
      </c>
      <c r="B8" s="31" t="s">
        <v>84</v>
      </c>
      <c r="C8" s="124" t="s">
        <v>608</v>
      </c>
      <c r="D8" s="30" t="s">
        <v>609</v>
      </c>
      <c r="E8" s="31" t="s">
        <v>1438</v>
      </c>
      <c r="F8" s="30" t="s">
        <v>610</v>
      </c>
      <c r="G8" s="87">
        <v>128</v>
      </c>
      <c r="H8" s="87">
        <v>128</v>
      </c>
      <c r="I8" s="87" t="s">
        <v>612</v>
      </c>
      <c r="J8" s="33" t="s">
        <v>611</v>
      </c>
      <c r="K8" s="30" t="s">
        <v>606</v>
      </c>
      <c r="L8" s="114">
        <f t="shared" ref="L8:L16" si="0">0.5*H8</f>
        <v>64</v>
      </c>
    </row>
    <row r="9" spans="1:12" s="85" customFormat="1" ht="38.25">
      <c r="A9" s="31">
        <f t="shared" ref="A9:A16" si="1">A8+1</f>
        <v>2</v>
      </c>
      <c r="B9" s="46" t="s">
        <v>56</v>
      </c>
      <c r="C9" s="124" t="s">
        <v>615</v>
      </c>
      <c r="D9" s="31" t="s">
        <v>614</v>
      </c>
      <c r="E9" s="31" t="s">
        <v>613</v>
      </c>
      <c r="F9" s="30" t="s">
        <v>610</v>
      </c>
      <c r="G9" s="97">
        <v>272</v>
      </c>
      <c r="H9" s="31">
        <v>181.333</v>
      </c>
      <c r="I9" s="31" t="s">
        <v>616</v>
      </c>
      <c r="J9" s="33" t="s">
        <v>611</v>
      </c>
      <c r="K9" s="30" t="s">
        <v>606</v>
      </c>
      <c r="L9" s="114">
        <f t="shared" si="0"/>
        <v>90.666499999999999</v>
      </c>
    </row>
    <row r="10" spans="1:12" s="85" customFormat="1" ht="38.25">
      <c r="A10" s="31">
        <f t="shared" si="1"/>
        <v>3</v>
      </c>
      <c r="B10" s="46" t="s">
        <v>33</v>
      </c>
      <c r="C10" s="124" t="s">
        <v>615</v>
      </c>
      <c r="D10" s="31" t="s">
        <v>617</v>
      </c>
      <c r="E10" s="31" t="s">
        <v>613</v>
      </c>
      <c r="F10" s="30" t="s">
        <v>610</v>
      </c>
      <c r="G10" s="97">
        <v>214</v>
      </c>
      <c r="H10" s="31">
        <v>142.666</v>
      </c>
      <c r="I10" s="31" t="s">
        <v>618</v>
      </c>
      <c r="J10" s="33" t="s">
        <v>611</v>
      </c>
      <c r="K10" s="30" t="s">
        <v>606</v>
      </c>
      <c r="L10" s="114">
        <f t="shared" si="0"/>
        <v>71.332999999999998</v>
      </c>
    </row>
    <row r="11" spans="1:12" s="85" customFormat="1" ht="38.25">
      <c r="A11" s="31">
        <f t="shared" si="1"/>
        <v>4</v>
      </c>
      <c r="B11" s="46" t="s">
        <v>36</v>
      </c>
      <c r="C11" s="124" t="s">
        <v>607</v>
      </c>
      <c r="D11" s="31" t="s">
        <v>619</v>
      </c>
      <c r="E11" s="31" t="s">
        <v>613</v>
      </c>
      <c r="F11" s="30" t="s">
        <v>610</v>
      </c>
      <c r="G11" s="97">
        <v>107</v>
      </c>
      <c r="H11" s="31">
        <v>107</v>
      </c>
      <c r="I11" s="31" t="s">
        <v>620</v>
      </c>
      <c r="J11" s="33" t="s">
        <v>611</v>
      </c>
      <c r="K11" s="30" t="s">
        <v>606</v>
      </c>
      <c r="L11" s="114">
        <f t="shared" si="0"/>
        <v>53.5</v>
      </c>
    </row>
    <row r="12" spans="1:12" s="85" customFormat="1" ht="25.5">
      <c r="A12" s="31">
        <f t="shared" si="1"/>
        <v>5</v>
      </c>
      <c r="B12" s="46" t="s">
        <v>84</v>
      </c>
      <c r="C12" s="124" t="s">
        <v>621</v>
      </c>
      <c r="D12" s="31" t="s">
        <v>622</v>
      </c>
      <c r="E12" s="31" t="s">
        <v>613</v>
      </c>
      <c r="F12" s="30" t="s">
        <v>610</v>
      </c>
      <c r="G12" s="97">
        <v>231</v>
      </c>
      <c r="H12" s="31">
        <v>231</v>
      </c>
      <c r="I12" s="31" t="s">
        <v>623</v>
      </c>
      <c r="J12" s="33" t="s">
        <v>611</v>
      </c>
      <c r="K12" s="30" t="s">
        <v>606</v>
      </c>
      <c r="L12" s="114">
        <f t="shared" si="0"/>
        <v>115.5</v>
      </c>
    </row>
    <row r="13" spans="1:12" s="85" customFormat="1" ht="51">
      <c r="A13" s="31">
        <f t="shared" si="1"/>
        <v>6</v>
      </c>
      <c r="B13" s="31" t="s">
        <v>266</v>
      </c>
      <c r="C13" s="147" t="s">
        <v>2124</v>
      </c>
      <c r="D13" s="30" t="s">
        <v>2125</v>
      </c>
      <c r="E13" s="31" t="s">
        <v>1438</v>
      </c>
      <c r="F13" s="30" t="s">
        <v>2126</v>
      </c>
      <c r="G13" s="87">
        <v>232</v>
      </c>
      <c r="H13" s="87">
        <v>232</v>
      </c>
      <c r="I13" s="87" t="s">
        <v>2127</v>
      </c>
      <c r="J13" s="98" t="s">
        <v>2128</v>
      </c>
      <c r="K13" s="30" t="s">
        <v>606</v>
      </c>
      <c r="L13" s="161">
        <f t="shared" si="0"/>
        <v>116</v>
      </c>
    </row>
    <row r="14" spans="1:12" ht="25.5">
      <c r="A14" s="31">
        <f t="shared" si="1"/>
        <v>7</v>
      </c>
      <c r="B14" s="46" t="s">
        <v>915</v>
      </c>
      <c r="C14" s="124" t="s">
        <v>2130</v>
      </c>
      <c r="D14" s="31" t="s">
        <v>2131</v>
      </c>
      <c r="E14" s="31" t="s">
        <v>1438</v>
      </c>
      <c r="F14" s="31" t="s">
        <v>2126</v>
      </c>
      <c r="G14" s="97">
        <v>232</v>
      </c>
      <c r="H14" s="31">
        <v>232</v>
      </c>
      <c r="I14" s="31" t="s">
        <v>2132</v>
      </c>
      <c r="J14" s="98" t="s">
        <v>2128</v>
      </c>
      <c r="K14" s="30" t="s">
        <v>606</v>
      </c>
      <c r="L14" s="161">
        <f t="shared" si="0"/>
        <v>116</v>
      </c>
    </row>
    <row r="15" spans="1:12" ht="51">
      <c r="A15" s="31">
        <f t="shared" si="1"/>
        <v>8</v>
      </c>
      <c r="B15" s="31" t="s">
        <v>1088</v>
      </c>
      <c r="C15" s="147" t="s">
        <v>2133</v>
      </c>
      <c r="D15" s="30" t="s">
        <v>2134</v>
      </c>
      <c r="E15" s="87" t="s">
        <v>1438</v>
      </c>
      <c r="F15" s="30" t="s">
        <v>2126</v>
      </c>
      <c r="G15" s="87">
        <v>204</v>
      </c>
      <c r="H15" s="87">
        <v>204</v>
      </c>
      <c r="I15" s="87" t="s">
        <v>2135</v>
      </c>
      <c r="J15" s="98" t="s">
        <v>2128</v>
      </c>
      <c r="K15" s="30" t="s">
        <v>606</v>
      </c>
      <c r="L15" s="161">
        <f t="shared" si="0"/>
        <v>102</v>
      </c>
    </row>
    <row r="16" spans="1:12" ht="38.25">
      <c r="A16" s="31">
        <f t="shared" si="1"/>
        <v>9</v>
      </c>
      <c r="B16" s="246" t="s">
        <v>57</v>
      </c>
      <c r="C16" s="123" t="s">
        <v>2136</v>
      </c>
      <c r="D16" s="257" t="s">
        <v>2137</v>
      </c>
      <c r="E16" s="40" t="s">
        <v>1438</v>
      </c>
      <c r="F16" s="257" t="s">
        <v>2138</v>
      </c>
      <c r="G16" s="258">
        <v>166</v>
      </c>
      <c r="H16" s="258">
        <v>166</v>
      </c>
      <c r="I16" s="258" t="s">
        <v>2139</v>
      </c>
      <c r="J16" s="98" t="s">
        <v>2140</v>
      </c>
      <c r="K16" s="30" t="s">
        <v>2129</v>
      </c>
      <c r="L16" s="161">
        <f t="shared" si="0"/>
        <v>83</v>
      </c>
    </row>
  </sheetData>
  <mergeCells count="2">
    <mergeCell ref="A3:F3"/>
    <mergeCell ref="C5:K5"/>
  </mergeCells>
  <phoneticPr fontId="8" type="noConversion"/>
  <hyperlinks>
    <hyperlink ref="J8" r:id="rId1"/>
    <hyperlink ref="J9" r:id="rId2"/>
    <hyperlink ref="J10" r:id="rId3"/>
    <hyperlink ref="J11" r:id="rId4"/>
    <hyperlink ref="J12" r:id="rId5"/>
  </hyperlinks>
  <printOptions horizontalCentered="1"/>
  <pageMargins left="0.23622047244094491" right="0.23622047244094491" top="1.0629921259842521" bottom="0.74803149606299213" header="0.51181102362204722" footer="0.31496062992125984"/>
  <pageSetup paperSize="9" scale="67" fitToHeight="100" orientation="landscape" r:id="rId6"/>
  <headerFooter alignWithMargins="0">
    <oddHeader>&amp;CCentrul de Cercetare în Ingineria Sistemelor Automate http://www.aut.upt.ro/centru-cercetare/</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3:N7"/>
  <sheetViews>
    <sheetView topLeftCell="E1" zoomScale="115" zoomScaleNormal="115" workbookViewId="0">
      <selection activeCell="F13" sqref="F13"/>
    </sheetView>
  </sheetViews>
  <sheetFormatPr defaultRowHeight="12.75"/>
  <cols>
    <col min="1" max="1" width="6.140625" style="1" customWidth="1"/>
    <col min="2" max="2" width="16" style="1" customWidth="1"/>
    <col min="3" max="3" width="16.140625" style="1" customWidth="1"/>
    <col min="4" max="4" width="32.85546875" style="1" customWidth="1"/>
    <col min="5" max="5" width="22.7109375" style="1" customWidth="1"/>
    <col min="6" max="6" width="26.85546875" style="1" customWidth="1"/>
    <col min="7" max="7" width="20.7109375" style="1" customWidth="1"/>
    <col min="8" max="8" width="15.28515625" style="1" customWidth="1"/>
    <col min="9" max="9" width="15.42578125" style="1" customWidth="1"/>
    <col min="10" max="10" width="9.140625" style="1"/>
    <col min="11" max="11" width="11.5703125" style="1" customWidth="1"/>
    <col min="12" max="16384" width="9.140625" style="1"/>
  </cols>
  <sheetData>
    <row r="3" spans="1:14" ht="15.75">
      <c r="A3" s="318" t="s">
        <v>1314</v>
      </c>
      <c r="B3" s="318"/>
      <c r="C3" s="318"/>
      <c r="D3" s="318"/>
      <c r="E3" s="2"/>
      <c r="F3" s="2"/>
    </row>
    <row r="4" spans="1:14" customFormat="1" ht="15.75" customHeight="1">
      <c r="A4" s="14"/>
      <c r="B4" s="14"/>
      <c r="C4" s="309" t="s">
        <v>510</v>
      </c>
      <c r="D4" s="309"/>
      <c r="E4" s="309"/>
      <c r="F4" s="309"/>
      <c r="G4" s="309"/>
      <c r="H4" s="309"/>
      <c r="I4" s="309"/>
      <c r="J4" s="309"/>
      <c r="K4" s="309"/>
      <c r="L4" s="309"/>
      <c r="M4" s="309"/>
      <c r="N4" s="116">
        <f>SUM(L7:L994)</f>
        <v>0</v>
      </c>
    </row>
    <row r="5" spans="1:14">
      <c r="A5" s="15"/>
      <c r="B5" s="15"/>
      <c r="C5" s="15"/>
      <c r="D5" s="15"/>
      <c r="E5" s="2"/>
      <c r="F5" s="2"/>
    </row>
    <row r="6" spans="1:14" ht="30" customHeight="1">
      <c r="A6" s="120" t="s">
        <v>470</v>
      </c>
      <c r="B6" s="151" t="s">
        <v>1282</v>
      </c>
      <c r="C6" s="151" t="s">
        <v>468</v>
      </c>
      <c r="D6" s="151" t="s">
        <v>469</v>
      </c>
      <c r="E6" s="151" t="s">
        <v>1283</v>
      </c>
      <c r="F6" s="151" t="s">
        <v>473</v>
      </c>
      <c r="G6" s="152" t="s">
        <v>463</v>
      </c>
      <c r="H6" s="153" t="s">
        <v>464</v>
      </c>
      <c r="I6" s="153" t="s">
        <v>465</v>
      </c>
      <c r="J6" s="121" t="s">
        <v>1078</v>
      </c>
      <c r="K6" s="121" t="s">
        <v>1079</v>
      </c>
      <c r="L6" s="307" t="s">
        <v>511</v>
      </c>
      <c r="M6" s="308"/>
      <c r="N6" s="122" t="s">
        <v>505</v>
      </c>
    </row>
    <row r="7" spans="1:14">
      <c r="A7" s="34"/>
      <c r="B7" s="34"/>
      <c r="C7" s="34"/>
      <c r="D7" s="34"/>
      <c r="E7" s="34"/>
      <c r="F7" s="34"/>
      <c r="G7" s="34"/>
      <c r="H7" s="34"/>
      <c r="I7" s="34"/>
      <c r="J7" s="34"/>
      <c r="K7" s="34"/>
      <c r="L7" s="34"/>
      <c r="M7" s="34"/>
      <c r="N7" s="114"/>
    </row>
  </sheetData>
  <mergeCells count="3">
    <mergeCell ref="A3:D3"/>
    <mergeCell ref="L6:M6"/>
    <mergeCell ref="C4:M4"/>
  </mergeCells>
  <phoneticPr fontId="0" type="noConversion"/>
  <pageMargins left="0.23622047244094491" right="0.23622047244094491" top="1.0629921259842521" bottom="0.74803149606299213" header="0.51181102362204722" footer="0.31496062992125984"/>
  <pageSetup paperSize="9" scale="72" orientation="landscape" r:id="rId1"/>
  <headerFooter alignWithMargins="0">
    <oddHeader>&amp;CCentrul de Cercetare în Ingineria Sistemelor Automate http://www.aut.upt.ro/centru-cercetare/</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3:U10"/>
  <sheetViews>
    <sheetView zoomScale="70" workbookViewId="0">
      <selection activeCell="N10" sqref="A3:N10"/>
    </sheetView>
  </sheetViews>
  <sheetFormatPr defaultColWidth="8.85546875" defaultRowHeight="12.75"/>
  <cols>
    <col min="1" max="1" width="6" customWidth="1"/>
    <col min="2" max="2" width="14.140625" customWidth="1"/>
    <col min="3" max="3" width="28.42578125" customWidth="1"/>
    <col min="4" max="5" width="14.140625" customWidth="1"/>
    <col min="6" max="7" width="15" customWidth="1"/>
    <col min="8" max="8" width="18.42578125" customWidth="1"/>
    <col min="9" max="9" width="23.28515625" customWidth="1"/>
    <col min="10" max="10" width="22.85546875" customWidth="1"/>
    <col min="11" max="11" width="20.85546875" customWidth="1"/>
    <col min="12" max="12" width="29.140625" customWidth="1"/>
    <col min="13" max="13" width="28.42578125" customWidth="1"/>
    <col min="14" max="14" width="12.5703125" customWidth="1"/>
  </cols>
  <sheetData>
    <row r="3" spans="1:21" ht="15.75">
      <c r="C3" s="102" t="s">
        <v>1315</v>
      </c>
      <c r="D3" s="26"/>
      <c r="E3" s="26"/>
      <c r="F3" s="26"/>
      <c r="G3" s="26"/>
    </row>
    <row r="4" spans="1:21" ht="15.75">
      <c r="C4" s="102"/>
      <c r="D4" s="26"/>
      <c r="E4" s="26"/>
      <c r="F4" s="26"/>
      <c r="G4" s="26"/>
    </row>
    <row r="5" spans="1:21" ht="15.75" customHeight="1">
      <c r="A5" s="14"/>
      <c r="B5" s="14"/>
      <c r="C5" s="309" t="s">
        <v>510</v>
      </c>
      <c r="D5" s="309"/>
      <c r="E5" s="309"/>
      <c r="F5" s="309"/>
      <c r="G5" s="309"/>
      <c r="H5" s="309"/>
      <c r="I5" s="309"/>
      <c r="J5" s="309"/>
      <c r="K5" s="309"/>
      <c r="L5" s="309"/>
      <c r="M5" s="309"/>
      <c r="N5" s="116">
        <f>SUM(N9:N992)</f>
        <v>2165.6480000000001</v>
      </c>
    </row>
    <row r="7" spans="1:21" s="134" customFormat="1" ht="15.75" customHeight="1">
      <c r="A7" s="319" t="s">
        <v>470</v>
      </c>
      <c r="B7" s="319" t="s">
        <v>389</v>
      </c>
      <c r="C7" s="319" t="s">
        <v>1432</v>
      </c>
      <c r="D7" s="319" t="s">
        <v>1433</v>
      </c>
      <c r="E7" s="319" t="s">
        <v>1436</v>
      </c>
      <c r="F7" s="319" t="s">
        <v>1434</v>
      </c>
      <c r="G7" s="319" t="s">
        <v>393</v>
      </c>
      <c r="H7" s="325" t="s">
        <v>1298</v>
      </c>
      <c r="I7" s="326"/>
      <c r="J7" s="319" t="s">
        <v>391</v>
      </c>
      <c r="K7" s="319" t="s">
        <v>1398</v>
      </c>
      <c r="L7" s="319" t="s">
        <v>394</v>
      </c>
      <c r="M7" s="319" t="s">
        <v>392</v>
      </c>
      <c r="N7" s="323" t="s">
        <v>505</v>
      </c>
      <c r="O7" s="25"/>
      <c r="P7" s="25"/>
      <c r="Q7" s="25"/>
      <c r="R7" s="25"/>
      <c r="S7" s="25"/>
      <c r="T7" s="25"/>
      <c r="U7" s="133"/>
    </row>
    <row r="8" spans="1:21" s="134" customFormat="1" ht="57" customHeight="1">
      <c r="A8" s="321"/>
      <c r="B8" s="322"/>
      <c r="C8" s="321"/>
      <c r="D8" s="321"/>
      <c r="E8" s="321"/>
      <c r="F8" s="321"/>
      <c r="G8" s="321"/>
      <c r="H8" s="120" t="s">
        <v>1400</v>
      </c>
      <c r="I8" s="154" t="s">
        <v>1401</v>
      </c>
      <c r="J8" s="320"/>
      <c r="K8" s="321"/>
      <c r="L8" s="321"/>
      <c r="M8" s="321"/>
      <c r="N8" s="324"/>
    </row>
    <row r="9" spans="1:21" ht="293.25">
      <c r="A9" s="94">
        <v>1</v>
      </c>
      <c r="B9" s="70" t="s">
        <v>2141</v>
      </c>
      <c r="C9" s="95" t="s">
        <v>2142</v>
      </c>
      <c r="D9" s="94" t="s">
        <v>2143</v>
      </c>
      <c r="E9" s="94" t="s">
        <v>2144</v>
      </c>
      <c r="F9" s="94" t="s">
        <v>2144</v>
      </c>
      <c r="G9" s="94">
        <v>1210000</v>
      </c>
      <c r="H9" s="94">
        <v>1034734</v>
      </c>
      <c r="I9" s="94">
        <v>155210</v>
      </c>
      <c r="J9" s="94">
        <v>1054790</v>
      </c>
      <c r="K9" s="94" t="s">
        <v>2145</v>
      </c>
      <c r="L9" s="70" t="s">
        <v>2146</v>
      </c>
      <c r="M9" s="94" t="s">
        <v>2147</v>
      </c>
      <c r="N9" s="161">
        <f>20*J9/10000</f>
        <v>2109.58</v>
      </c>
    </row>
    <row r="10" spans="1:21" ht="51">
      <c r="A10" s="94">
        <v>2</v>
      </c>
      <c r="B10" s="70" t="s">
        <v>390</v>
      </c>
      <c r="C10" s="60" t="s">
        <v>2148</v>
      </c>
      <c r="D10" s="60" t="s">
        <v>2149</v>
      </c>
      <c r="E10" s="60" t="s">
        <v>2150</v>
      </c>
      <c r="F10" s="62" t="s">
        <v>2151</v>
      </c>
      <c r="G10" s="135">
        <v>170000</v>
      </c>
      <c r="H10" s="135">
        <v>28034</v>
      </c>
      <c r="I10" s="62">
        <v>0</v>
      </c>
      <c r="J10" s="135">
        <v>28034</v>
      </c>
      <c r="K10" s="40" t="s">
        <v>2152</v>
      </c>
      <c r="L10" s="63" t="s">
        <v>2153</v>
      </c>
      <c r="M10" s="62" t="s">
        <v>2154</v>
      </c>
      <c r="N10" s="161">
        <f>20*J10/10000</f>
        <v>56.067999999999998</v>
      </c>
    </row>
  </sheetData>
  <mergeCells count="14">
    <mergeCell ref="A7:A8"/>
    <mergeCell ref="C7:C8"/>
    <mergeCell ref="D7:D8"/>
    <mergeCell ref="N7:N8"/>
    <mergeCell ref="C5:M5"/>
    <mergeCell ref="H7:I7"/>
    <mergeCell ref="F7:F8"/>
    <mergeCell ref="K7:K8"/>
    <mergeCell ref="G7:G8"/>
    <mergeCell ref="J7:J8"/>
    <mergeCell ref="M7:M8"/>
    <mergeCell ref="E7:E8"/>
    <mergeCell ref="L7:L8"/>
    <mergeCell ref="B7:B8"/>
  </mergeCells>
  <phoneticPr fontId="8" type="noConversion"/>
  <printOptions horizontalCentered="1"/>
  <pageMargins left="0.23622047244094491" right="0.23622047244094491" top="1.0629921259842521" bottom="0.74803149606299213" header="0.51181102362204722" footer="0.31496062992125984"/>
  <pageSetup paperSize="9" scale="54" fitToHeight="100" orientation="landscape" r:id="rId1"/>
  <headerFooter alignWithMargins="0">
    <oddHeader>&amp;CCentrul de Cercetare în Ingineria Sistemelor Automate http://www.aut.upt.ro/centru-cercetare/</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2:P22"/>
  <sheetViews>
    <sheetView zoomScale="75" workbookViewId="0">
      <selection activeCell="H8" sqref="A3:XFD8"/>
    </sheetView>
  </sheetViews>
  <sheetFormatPr defaultRowHeight="12.75"/>
  <cols>
    <col min="1" max="1" width="6.140625" customWidth="1"/>
    <col min="2" max="2" width="12" customWidth="1"/>
    <col min="3" max="3" width="23.28515625" customWidth="1"/>
    <col min="4" max="4" width="17.5703125" customWidth="1"/>
    <col min="5" max="5" width="13.85546875" customWidth="1"/>
    <col min="6" max="7" width="13.42578125" customWidth="1"/>
    <col min="8" max="8" width="12.140625" customWidth="1"/>
    <col min="9" max="9" width="12.28515625" customWidth="1"/>
    <col min="10" max="10" width="16.28515625" customWidth="1"/>
    <col min="11" max="11" width="19.42578125" customWidth="1"/>
    <col min="12" max="12" width="15.5703125" customWidth="1"/>
    <col min="13" max="13" width="19.42578125" customWidth="1"/>
    <col min="14" max="14" width="11" bestFit="1" customWidth="1"/>
  </cols>
  <sheetData>
    <row r="2" spans="1:16">
      <c r="A2" s="44"/>
      <c r="B2" s="44"/>
    </row>
    <row r="3" spans="1:16" ht="15.75">
      <c r="A3" s="64"/>
      <c r="B3" s="64"/>
      <c r="C3" s="329" t="s">
        <v>395</v>
      </c>
      <c r="D3" s="330"/>
      <c r="E3" s="330"/>
      <c r="F3" s="330"/>
      <c r="G3" s="331"/>
      <c r="H3" s="331"/>
      <c r="I3" s="331"/>
      <c r="J3" s="331"/>
      <c r="K3" s="332"/>
      <c r="L3" s="67"/>
      <c r="M3" s="67"/>
    </row>
    <row r="4" spans="1:16" ht="15.75">
      <c r="D4" s="102"/>
      <c r="E4" s="26"/>
      <c r="F4" s="26"/>
      <c r="G4" s="26"/>
      <c r="H4" s="26"/>
    </row>
    <row r="5" spans="1:16" ht="15.75">
      <c r="A5" s="14"/>
      <c r="B5" s="14"/>
      <c r="C5" s="14"/>
      <c r="D5" s="309" t="s">
        <v>510</v>
      </c>
      <c r="E5" s="309"/>
      <c r="F5" s="309"/>
      <c r="G5" s="309"/>
      <c r="H5" s="309"/>
      <c r="I5" s="309"/>
      <c r="J5" s="309"/>
      <c r="K5" s="309"/>
      <c r="L5" s="309"/>
      <c r="M5" s="309"/>
      <c r="N5" s="116">
        <f>SUM(N9:N996)</f>
        <v>1224.0905</v>
      </c>
    </row>
    <row r="6" spans="1:16">
      <c r="A6" s="67"/>
      <c r="B6" s="67"/>
      <c r="C6" s="67"/>
      <c r="D6" s="67"/>
      <c r="E6" s="67"/>
      <c r="F6" s="67"/>
      <c r="G6" s="67"/>
      <c r="H6" s="67"/>
      <c r="I6" s="67"/>
      <c r="J6" s="67"/>
      <c r="K6" s="67"/>
      <c r="L6" s="67"/>
      <c r="M6" s="67"/>
    </row>
    <row r="7" spans="1:16" ht="36" customHeight="1">
      <c r="A7" s="327" t="s">
        <v>470</v>
      </c>
      <c r="B7" s="319" t="s">
        <v>389</v>
      </c>
      <c r="C7" s="327" t="s">
        <v>1432</v>
      </c>
      <c r="D7" s="327" t="s">
        <v>1433</v>
      </c>
      <c r="E7" s="327" t="s">
        <v>1436</v>
      </c>
      <c r="F7" s="327" t="s">
        <v>1434</v>
      </c>
      <c r="G7" s="327" t="s">
        <v>397</v>
      </c>
      <c r="H7" s="333" t="s">
        <v>1297</v>
      </c>
      <c r="I7" s="334"/>
      <c r="J7" s="327" t="s">
        <v>391</v>
      </c>
      <c r="K7" s="327" t="s">
        <v>1398</v>
      </c>
      <c r="L7" s="327" t="s">
        <v>1399</v>
      </c>
      <c r="M7" s="327" t="s">
        <v>392</v>
      </c>
      <c r="N7" s="323" t="s">
        <v>505</v>
      </c>
    </row>
    <row r="8" spans="1:16" ht="54.75" customHeight="1">
      <c r="A8" s="328"/>
      <c r="B8" s="322"/>
      <c r="C8" s="328"/>
      <c r="D8" s="328"/>
      <c r="E8" s="328"/>
      <c r="F8" s="328"/>
      <c r="G8" s="328"/>
      <c r="H8" s="146" t="s">
        <v>1400</v>
      </c>
      <c r="I8" s="144" t="s">
        <v>1401</v>
      </c>
      <c r="J8" s="328"/>
      <c r="K8" s="328"/>
      <c r="L8" s="328"/>
      <c r="M8" s="328"/>
      <c r="N8" s="324"/>
    </row>
    <row r="9" spans="1:16" ht="186.75" customHeight="1">
      <c r="A9" s="68">
        <v>1</v>
      </c>
      <c r="B9" s="70" t="s">
        <v>390</v>
      </c>
      <c r="C9" s="68" t="s">
        <v>428</v>
      </c>
      <c r="D9" s="69" t="s">
        <v>429</v>
      </c>
      <c r="E9" s="68" t="s">
        <v>430</v>
      </c>
      <c r="F9" s="68" t="s">
        <v>431</v>
      </c>
      <c r="G9" s="148">
        <v>2000000</v>
      </c>
      <c r="H9" s="148">
        <v>469126</v>
      </c>
      <c r="I9" s="148">
        <v>0</v>
      </c>
      <c r="J9" s="148">
        <v>15642</v>
      </c>
      <c r="K9" s="68" t="s">
        <v>133</v>
      </c>
      <c r="L9" s="147" t="s">
        <v>396</v>
      </c>
      <c r="M9" s="68" t="s">
        <v>134</v>
      </c>
      <c r="N9" s="114">
        <f t="shared" ref="N9:N16" si="0">10*J9/40000</f>
        <v>3.9104999999999999</v>
      </c>
      <c r="O9" s="57"/>
      <c r="P9" s="57"/>
    </row>
    <row r="10" spans="1:16" ht="171" customHeight="1">
      <c r="A10" s="68">
        <f t="shared" ref="A10:A21" si="1">A9+1</f>
        <v>2</v>
      </c>
      <c r="B10" s="70" t="s">
        <v>1363</v>
      </c>
      <c r="C10" s="68" t="s">
        <v>428</v>
      </c>
      <c r="D10" s="69" t="s">
        <v>429</v>
      </c>
      <c r="E10" s="68" t="s">
        <v>430</v>
      </c>
      <c r="F10" s="68" t="s">
        <v>431</v>
      </c>
      <c r="G10" s="148">
        <v>2000000</v>
      </c>
      <c r="H10" s="148">
        <v>469126</v>
      </c>
      <c r="I10" s="148">
        <v>0</v>
      </c>
      <c r="J10" s="148">
        <v>17727</v>
      </c>
      <c r="K10" s="68" t="s">
        <v>133</v>
      </c>
      <c r="L10" s="147" t="s">
        <v>396</v>
      </c>
      <c r="M10" s="68" t="s">
        <v>134</v>
      </c>
      <c r="N10" s="114">
        <f t="shared" si="0"/>
        <v>4.4317500000000001</v>
      </c>
    </row>
    <row r="11" spans="1:16" ht="186.75" customHeight="1">
      <c r="A11" s="68">
        <f t="shared" si="1"/>
        <v>3</v>
      </c>
      <c r="B11" s="70" t="s">
        <v>1363</v>
      </c>
      <c r="C11" s="68" t="s">
        <v>428</v>
      </c>
      <c r="D11" s="69" t="s">
        <v>429</v>
      </c>
      <c r="E11" s="68" t="s">
        <v>430</v>
      </c>
      <c r="F11" s="68" t="s">
        <v>431</v>
      </c>
      <c r="G11" s="148">
        <v>2000000</v>
      </c>
      <c r="H11" s="148">
        <v>469126</v>
      </c>
      <c r="I11" s="148">
        <v>0</v>
      </c>
      <c r="J11" s="148">
        <v>65197</v>
      </c>
      <c r="K11" s="68" t="s">
        <v>133</v>
      </c>
      <c r="L11" s="147" t="s">
        <v>396</v>
      </c>
      <c r="M11" s="68" t="s">
        <v>134</v>
      </c>
      <c r="N11" s="114">
        <f t="shared" si="0"/>
        <v>16.299250000000001</v>
      </c>
      <c r="O11" s="57"/>
      <c r="P11" s="57"/>
    </row>
    <row r="12" spans="1:16" ht="171" customHeight="1">
      <c r="A12" s="68">
        <f t="shared" si="1"/>
        <v>4</v>
      </c>
      <c r="B12" s="70" t="s">
        <v>1364</v>
      </c>
      <c r="C12" s="68" t="s">
        <v>428</v>
      </c>
      <c r="D12" s="69" t="s">
        <v>429</v>
      </c>
      <c r="E12" s="68" t="s">
        <v>430</v>
      </c>
      <c r="F12" s="68" t="s">
        <v>431</v>
      </c>
      <c r="G12" s="148">
        <v>2000000</v>
      </c>
      <c r="H12" s="148">
        <v>469126</v>
      </c>
      <c r="I12" s="148">
        <v>0</v>
      </c>
      <c r="J12" s="148">
        <v>28857</v>
      </c>
      <c r="K12" s="68" t="s">
        <v>133</v>
      </c>
      <c r="L12" s="147" t="s">
        <v>396</v>
      </c>
      <c r="M12" s="68" t="s">
        <v>134</v>
      </c>
      <c r="N12" s="114">
        <f t="shared" si="0"/>
        <v>7.2142499999999998</v>
      </c>
    </row>
    <row r="13" spans="1:16" ht="171" customHeight="1">
      <c r="A13" s="68">
        <f t="shared" si="1"/>
        <v>5</v>
      </c>
      <c r="B13" s="70" t="s">
        <v>1371</v>
      </c>
      <c r="C13" s="65" t="s">
        <v>1366</v>
      </c>
      <c r="D13" s="65" t="s">
        <v>1367</v>
      </c>
      <c r="E13" s="34" t="s">
        <v>1368</v>
      </c>
      <c r="F13" s="34" t="s">
        <v>1369</v>
      </c>
      <c r="G13" s="66">
        <v>63800</v>
      </c>
      <c r="H13" s="66">
        <v>63800</v>
      </c>
      <c r="I13" s="66">
        <v>0</v>
      </c>
      <c r="J13" s="66">
        <v>63800</v>
      </c>
      <c r="K13" s="34" t="s">
        <v>1370</v>
      </c>
      <c r="L13" s="147" t="s">
        <v>1365</v>
      </c>
      <c r="M13" s="34" t="s">
        <v>2177</v>
      </c>
      <c r="N13" s="114">
        <f t="shared" si="0"/>
        <v>15.95</v>
      </c>
    </row>
    <row r="14" spans="1:16" ht="171" customHeight="1">
      <c r="A14" s="68">
        <f t="shared" si="1"/>
        <v>6</v>
      </c>
      <c r="B14" s="70" t="s">
        <v>1373</v>
      </c>
      <c r="C14" s="65" t="s">
        <v>1366</v>
      </c>
      <c r="D14" s="65" t="s">
        <v>1372</v>
      </c>
      <c r="E14" s="34" t="s">
        <v>1368</v>
      </c>
      <c r="F14" s="34" t="s">
        <v>1369</v>
      </c>
      <c r="G14" s="66">
        <v>58800</v>
      </c>
      <c r="H14" s="66">
        <v>58800</v>
      </c>
      <c r="I14" s="66">
        <v>0</v>
      </c>
      <c r="J14" s="66">
        <v>58800</v>
      </c>
      <c r="K14" s="34" t="s">
        <v>1370</v>
      </c>
      <c r="L14" s="147" t="s">
        <v>1365</v>
      </c>
      <c r="M14" s="34" t="s">
        <v>2177</v>
      </c>
      <c r="N14" s="114">
        <f t="shared" si="0"/>
        <v>14.7</v>
      </c>
    </row>
    <row r="15" spans="1:16" ht="171" customHeight="1">
      <c r="A15" s="68">
        <f t="shared" si="1"/>
        <v>7</v>
      </c>
      <c r="B15" s="70" t="s">
        <v>1373</v>
      </c>
      <c r="C15" s="65" t="s">
        <v>1375</v>
      </c>
      <c r="D15" s="65" t="s">
        <v>1374</v>
      </c>
      <c r="E15" s="34" t="s">
        <v>1368</v>
      </c>
      <c r="F15" s="34" t="s">
        <v>1369</v>
      </c>
      <c r="G15" s="66">
        <v>31900</v>
      </c>
      <c r="H15" s="66">
        <v>31900</v>
      </c>
      <c r="I15" s="66">
        <v>0</v>
      </c>
      <c r="J15" s="66">
        <v>31900</v>
      </c>
      <c r="K15" s="34" t="s">
        <v>1370</v>
      </c>
      <c r="L15" s="163" t="s">
        <v>1376</v>
      </c>
      <c r="M15" s="34" t="s">
        <v>2177</v>
      </c>
      <c r="N15" s="114">
        <f t="shared" si="0"/>
        <v>7.9749999999999996</v>
      </c>
    </row>
    <row r="16" spans="1:16" ht="171" customHeight="1">
      <c r="A16" s="68">
        <f t="shared" si="1"/>
        <v>8</v>
      </c>
      <c r="B16" s="70" t="s">
        <v>1377</v>
      </c>
      <c r="C16" s="65" t="s">
        <v>1375</v>
      </c>
      <c r="D16" s="65" t="s">
        <v>1378</v>
      </c>
      <c r="E16" s="34" t="s">
        <v>1368</v>
      </c>
      <c r="F16" s="34" t="s">
        <v>1369</v>
      </c>
      <c r="G16" s="66">
        <v>29400</v>
      </c>
      <c r="H16" s="66">
        <v>29400</v>
      </c>
      <c r="I16" s="66">
        <v>0</v>
      </c>
      <c r="J16" s="66">
        <v>29400</v>
      </c>
      <c r="K16" s="34" t="s">
        <v>1370</v>
      </c>
      <c r="L16" s="163" t="s">
        <v>1376</v>
      </c>
      <c r="M16" s="34" t="s">
        <v>2177</v>
      </c>
      <c r="N16" s="114">
        <f t="shared" si="0"/>
        <v>7.35</v>
      </c>
    </row>
    <row r="17" spans="1:14" ht="171" customHeight="1">
      <c r="A17" s="68">
        <f t="shared" si="1"/>
        <v>9</v>
      </c>
      <c r="B17" s="70" t="s">
        <v>1373</v>
      </c>
      <c r="C17" s="36" t="s">
        <v>2155</v>
      </c>
      <c r="D17" s="259" t="s">
        <v>2156</v>
      </c>
      <c r="E17" s="36" t="s">
        <v>2157</v>
      </c>
      <c r="F17" s="36" t="s">
        <v>1369</v>
      </c>
      <c r="G17" s="58">
        <v>15000</v>
      </c>
      <c r="H17" s="58">
        <v>15000</v>
      </c>
      <c r="I17" s="58">
        <v>0</v>
      </c>
      <c r="J17" s="58">
        <v>15000</v>
      </c>
      <c r="K17" s="36" t="s">
        <v>2145</v>
      </c>
      <c r="L17" s="147" t="s">
        <v>2158</v>
      </c>
      <c r="M17" s="36" t="s">
        <v>2159</v>
      </c>
      <c r="N17" s="161">
        <f t="shared" ref="N17:N22" si="2">10*J17/40000</f>
        <v>3.75</v>
      </c>
    </row>
    <row r="18" spans="1:14" ht="171" customHeight="1">
      <c r="A18" s="68">
        <f t="shared" si="1"/>
        <v>10</v>
      </c>
      <c r="B18" s="70" t="s">
        <v>2160</v>
      </c>
      <c r="C18" s="65" t="s">
        <v>2161</v>
      </c>
      <c r="D18" s="65" t="s">
        <v>2162</v>
      </c>
      <c r="E18" s="36" t="s">
        <v>2163</v>
      </c>
      <c r="F18" s="36" t="s">
        <v>1369</v>
      </c>
      <c r="G18" s="58">
        <v>15000</v>
      </c>
      <c r="H18" s="58">
        <v>15000</v>
      </c>
      <c r="I18" s="58">
        <v>0</v>
      </c>
      <c r="J18" s="58">
        <v>15000</v>
      </c>
      <c r="K18" s="36" t="s">
        <v>2145</v>
      </c>
      <c r="L18" s="147" t="s">
        <v>2164</v>
      </c>
      <c r="M18" s="36" t="s">
        <v>2165</v>
      </c>
      <c r="N18" s="161">
        <f t="shared" si="2"/>
        <v>3.75</v>
      </c>
    </row>
    <row r="19" spans="1:14" ht="171" customHeight="1">
      <c r="A19" s="68">
        <f t="shared" si="1"/>
        <v>11</v>
      </c>
      <c r="B19" s="70" t="s">
        <v>2166</v>
      </c>
      <c r="C19" s="86" t="s">
        <v>2167</v>
      </c>
      <c r="D19" s="86" t="s">
        <v>2168</v>
      </c>
      <c r="E19" s="86" t="s">
        <v>2169</v>
      </c>
      <c r="F19" s="30" t="s">
        <v>2170</v>
      </c>
      <c r="G19" s="48">
        <v>1900000</v>
      </c>
      <c r="H19" s="48">
        <v>164891</v>
      </c>
      <c r="I19" s="48">
        <v>0</v>
      </c>
      <c r="J19" s="48">
        <v>164891</v>
      </c>
      <c r="K19" s="30" t="s">
        <v>2171</v>
      </c>
      <c r="L19" s="194" t="s">
        <v>2178</v>
      </c>
      <c r="M19" s="34" t="s">
        <v>2177</v>
      </c>
      <c r="N19" s="189">
        <f t="shared" si="2"/>
        <v>41.222749999999998</v>
      </c>
    </row>
    <row r="20" spans="1:14" ht="171" customHeight="1">
      <c r="A20" s="68">
        <f t="shared" si="1"/>
        <v>12</v>
      </c>
      <c r="B20" s="70" t="s">
        <v>2172</v>
      </c>
      <c r="C20" s="86" t="s">
        <v>2173</v>
      </c>
      <c r="D20" s="86" t="s">
        <v>2174</v>
      </c>
      <c r="E20" s="86" t="s">
        <v>2175</v>
      </c>
      <c r="F20" s="30" t="s">
        <v>2170</v>
      </c>
      <c r="G20" s="48">
        <v>250000</v>
      </c>
      <c r="H20" s="48">
        <v>250000</v>
      </c>
      <c r="I20" s="48">
        <v>0</v>
      </c>
      <c r="J20" s="48">
        <v>27384</v>
      </c>
      <c r="K20" s="30" t="s">
        <v>2176</v>
      </c>
      <c r="L20" s="194" t="s">
        <v>2179</v>
      </c>
      <c r="M20" s="30" t="s">
        <v>2180</v>
      </c>
      <c r="N20" s="189">
        <f t="shared" si="2"/>
        <v>6.8460000000000001</v>
      </c>
    </row>
    <row r="21" spans="1:14" ht="171" customHeight="1">
      <c r="A21" s="68">
        <f t="shared" si="1"/>
        <v>13</v>
      </c>
      <c r="B21" s="70" t="s">
        <v>2181</v>
      </c>
      <c r="C21" s="65" t="s">
        <v>2182</v>
      </c>
      <c r="D21" s="65" t="s">
        <v>2183</v>
      </c>
      <c r="E21" s="34" t="s">
        <v>2184</v>
      </c>
      <c r="F21" s="34" t="s">
        <v>2185</v>
      </c>
      <c r="G21" s="66">
        <v>4232764</v>
      </c>
      <c r="H21" s="66">
        <v>4232764</v>
      </c>
      <c r="I21" s="48">
        <v>0</v>
      </c>
      <c r="J21" s="66">
        <v>4232764</v>
      </c>
      <c r="K21" s="34" t="s">
        <v>2186</v>
      </c>
      <c r="L21" s="147" t="s">
        <v>2187</v>
      </c>
      <c r="M21" s="34" t="s">
        <v>2188</v>
      </c>
      <c r="N21" s="189">
        <f t="shared" si="2"/>
        <v>1058.191</v>
      </c>
    </row>
    <row r="22" spans="1:14" ht="89.25">
      <c r="A22" s="68">
        <f>A21+1</f>
        <v>14</v>
      </c>
      <c r="B22" s="70" t="s">
        <v>2181</v>
      </c>
      <c r="C22" s="65" t="s">
        <v>2189</v>
      </c>
      <c r="D22" s="65" t="s">
        <v>2190</v>
      </c>
      <c r="E22" s="34" t="s">
        <v>2191</v>
      </c>
      <c r="F22" s="34" t="s">
        <v>2192</v>
      </c>
      <c r="G22" s="66">
        <v>130000</v>
      </c>
      <c r="H22" s="66">
        <v>130000</v>
      </c>
      <c r="I22" s="48">
        <v>0</v>
      </c>
      <c r="J22" s="66">
        <v>130000</v>
      </c>
      <c r="K22" s="34" t="s">
        <v>2193</v>
      </c>
      <c r="L22" s="30" t="s">
        <v>2194</v>
      </c>
      <c r="M22" s="34" t="s">
        <v>2195</v>
      </c>
      <c r="N22" s="189">
        <f t="shared" si="2"/>
        <v>32.5</v>
      </c>
    </row>
  </sheetData>
  <mergeCells count="15">
    <mergeCell ref="N7:N8"/>
    <mergeCell ref="D5:M5"/>
    <mergeCell ref="C3:K3"/>
    <mergeCell ref="K7:K8"/>
    <mergeCell ref="L7:L8"/>
    <mergeCell ref="M7:M8"/>
    <mergeCell ref="F7:F8"/>
    <mergeCell ref="G7:G8"/>
    <mergeCell ref="H7:I7"/>
    <mergeCell ref="J7:J8"/>
    <mergeCell ref="A7:A8"/>
    <mergeCell ref="C7:C8"/>
    <mergeCell ref="D7:D8"/>
    <mergeCell ref="E7:E8"/>
    <mergeCell ref="B7:B8"/>
  </mergeCells>
  <phoneticPr fontId="8" type="noConversion"/>
  <printOptions horizontalCentered="1"/>
  <pageMargins left="0.23622047244094491" right="0.23622047244094491" top="1.0629921259842521" bottom="0.74803149606299213" header="0.51181102362204722" footer="0.31496062992125984"/>
  <pageSetup paperSize="9" scale="70" fitToHeight="100" orientation="landscape" r:id="rId1"/>
  <headerFooter alignWithMargins="0">
    <oddHeader>&amp;CCentrul de Cercetare în Ingineria Sistemelor Automate http://www.aut.upt.ro/centru-cercetare/</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2:P14"/>
  <sheetViews>
    <sheetView zoomScale="75" workbookViewId="0"/>
  </sheetViews>
  <sheetFormatPr defaultRowHeight="12.75"/>
  <cols>
    <col min="1" max="1" width="5.85546875" customWidth="1"/>
    <col min="2" max="2" width="16.5703125" customWidth="1"/>
    <col min="3" max="3" width="14.85546875" customWidth="1"/>
    <col min="4" max="4" width="16.28515625" customWidth="1"/>
    <col min="5" max="5" width="16.5703125" customWidth="1"/>
    <col min="6" max="6" width="14.42578125" customWidth="1"/>
    <col min="7" max="7" width="14.28515625" customWidth="1"/>
    <col min="8" max="8" width="13.28515625" customWidth="1"/>
    <col min="9" max="9" width="14.42578125" customWidth="1"/>
    <col min="10" max="10" width="20.7109375" customWidth="1"/>
    <col min="11" max="11" width="13.5703125" customWidth="1"/>
    <col min="12" max="12" width="12.42578125" customWidth="1"/>
    <col min="13" max="13" width="12" customWidth="1"/>
    <col min="14" max="14" width="17.5703125" customWidth="1"/>
    <col min="15" max="15" width="17.28515625" customWidth="1"/>
    <col min="16" max="16" width="14" customWidth="1"/>
  </cols>
  <sheetData>
    <row r="2" spans="1:16">
      <c r="A2" s="44"/>
      <c r="B2" s="44"/>
    </row>
    <row r="3" spans="1:16" ht="15.75">
      <c r="C3" s="336" t="s">
        <v>1274</v>
      </c>
      <c r="D3" s="336"/>
      <c r="E3" s="336"/>
      <c r="F3" s="336"/>
      <c r="G3" s="306"/>
      <c r="H3" s="306"/>
      <c r="I3" s="306"/>
      <c r="J3" s="332"/>
      <c r="K3" s="332"/>
      <c r="L3" s="332"/>
    </row>
    <row r="4" spans="1:16" ht="15.75">
      <c r="E4" s="102"/>
      <c r="F4" s="26"/>
      <c r="G4" s="26"/>
      <c r="H4" s="26"/>
      <c r="I4" s="26"/>
    </row>
    <row r="5" spans="1:16" ht="15.75">
      <c r="A5" s="14"/>
      <c r="B5" s="14"/>
      <c r="C5" s="14"/>
      <c r="D5" s="14"/>
      <c r="E5" s="309" t="s">
        <v>510</v>
      </c>
      <c r="F5" s="309"/>
      <c r="G5" s="309"/>
      <c r="H5" s="309"/>
      <c r="I5" s="309"/>
      <c r="J5" s="309"/>
      <c r="K5" s="309"/>
      <c r="L5" s="309"/>
      <c r="M5" s="309"/>
      <c r="N5" s="309"/>
      <c r="P5" s="116">
        <f>SUM(P9:P994)</f>
        <v>1668.62193</v>
      </c>
    </row>
    <row r="6" spans="1:16">
      <c r="A6" s="67"/>
      <c r="B6" s="67"/>
      <c r="C6" s="67"/>
      <c r="D6" s="67"/>
      <c r="E6" s="67"/>
      <c r="F6" s="67"/>
      <c r="G6" s="67"/>
      <c r="H6" s="67"/>
      <c r="I6" s="67"/>
      <c r="J6" s="67"/>
      <c r="K6" s="67"/>
      <c r="L6" s="67"/>
      <c r="M6" s="67"/>
      <c r="N6" s="67"/>
    </row>
    <row r="7" spans="1:16" ht="27.75" customHeight="1">
      <c r="A7" s="319" t="s">
        <v>470</v>
      </c>
      <c r="B7" s="319" t="s">
        <v>389</v>
      </c>
      <c r="C7" s="319" t="s">
        <v>1432</v>
      </c>
      <c r="D7" s="319" t="s">
        <v>1284</v>
      </c>
      <c r="E7" s="319" t="s">
        <v>1285</v>
      </c>
      <c r="F7" s="319" t="s">
        <v>1286</v>
      </c>
      <c r="G7" s="319" t="s">
        <v>1287</v>
      </c>
      <c r="H7" s="319" t="s">
        <v>1288</v>
      </c>
      <c r="I7" s="319" t="s">
        <v>1290</v>
      </c>
      <c r="J7" s="319" t="s">
        <v>1398</v>
      </c>
      <c r="K7" s="325" t="s">
        <v>1293</v>
      </c>
      <c r="L7" s="326"/>
      <c r="M7" s="319" t="s">
        <v>1291</v>
      </c>
      <c r="N7" s="319" t="s">
        <v>1399</v>
      </c>
      <c r="O7" s="319" t="s">
        <v>1292</v>
      </c>
      <c r="P7" s="323" t="s">
        <v>505</v>
      </c>
    </row>
    <row r="8" spans="1:16" ht="37.5" customHeight="1">
      <c r="A8" s="335"/>
      <c r="B8" s="322"/>
      <c r="C8" s="335"/>
      <c r="D8" s="322"/>
      <c r="E8" s="335"/>
      <c r="F8" s="335"/>
      <c r="G8" s="335"/>
      <c r="H8" s="335"/>
      <c r="I8" s="335"/>
      <c r="J8" s="335"/>
      <c r="K8" s="120" t="s">
        <v>1400</v>
      </c>
      <c r="L8" s="154" t="s">
        <v>1289</v>
      </c>
      <c r="M8" s="320"/>
      <c r="N8" s="335"/>
      <c r="O8" s="335"/>
      <c r="P8" s="324"/>
    </row>
    <row r="9" spans="1:16" ht="111.75" customHeight="1">
      <c r="A9" s="46">
        <f t="shared" ref="A9:A14" si="0">A8+1</f>
        <v>1</v>
      </c>
      <c r="B9" s="70" t="s">
        <v>2196</v>
      </c>
      <c r="C9" s="46" t="s">
        <v>2197</v>
      </c>
      <c r="D9" s="46" t="s">
        <v>2198</v>
      </c>
      <c r="E9" s="46" t="s">
        <v>2199</v>
      </c>
      <c r="F9" s="47" t="s">
        <v>2200</v>
      </c>
      <c r="G9" s="46" t="s">
        <v>2201</v>
      </c>
      <c r="H9" s="46" t="s">
        <v>2202</v>
      </c>
      <c r="I9" s="40" t="s">
        <v>2203</v>
      </c>
      <c r="J9" s="48" t="s">
        <v>2204</v>
      </c>
      <c r="K9" s="260">
        <v>5182205</v>
      </c>
      <c r="L9" s="260">
        <v>103644</v>
      </c>
      <c r="M9" s="261">
        <v>2877290.5</v>
      </c>
      <c r="N9" s="156" t="s">
        <v>2205</v>
      </c>
      <c r="O9" s="46" t="s">
        <v>2206</v>
      </c>
      <c r="P9" s="161">
        <f t="shared" ref="P9:P14" si="1">10*M9/40000</f>
        <v>719.32262500000002</v>
      </c>
    </row>
    <row r="10" spans="1:16" ht="114.75">
      <c r="A10" s="46">
        <f t="shared" si="0"/>
        <v>2</v>
      </c>
      <c r="B10" s="70" t="s">
        <v>2207</v>
      </c>
      <c r="C10" s="40" t="s">
        <v>2208</v>
      </c>
      <c r="D10" s="46" t="s">
        <v>2198</v>
      </c>
      <c r="E10" s="46" t="s">
        <v>2199</v>
      </c>
      <c r="F10" s="47" t="s">
        <v>2200</v>
      </c>
      <c r="G10" s="46" t="s">
        <v>2209</v>
      </c>
      <c r="H10" s="46" t="s">
        <v>2210</v>
      </c>
      <c r="I10" s="40" t="s">
        <v>2203</v>
      </c>
      <c r="J10" s="48" t="s">
        <v>2211</v>
      </c>
      <c r="K10" s="262">
        <v>9691975</v>
      </c>
      <c r="L10" s="263">
        <v>193840</v>
      </c>
      <c r="M10" s="264">
        <v>1582922.22</v>
      </c>
      <c r="N10" s="46" t="s">
        <v>2212</v>
      </c>
      <c r="O10" s="46" t="s">
        <v>2213</v>
      </c>
      <c r="P10" s="161">
        <f t="shared" si="1"/>
        <v>395.73055499999998</v>
      </c>
    </row>
    <row r="11" spans="1:16" ht="111.75" customHeight="1">
      <c r="A11" s="46">
        <f t="shared" si="0"/>
        <v>3</v>
      </c>
      <c r="B11" s="70" t="s">
        <v>2214</v>
      </c>
      <c r="C11" s="40" t="s">
        <v>2215</v>
      </c>
      <c r="D11" s="46" t="s">
        <v>2198</v>
      </c>
      <c r="E11" s="46" t="s">
        <v>2199</v>
      </c>
      <c r="F11" s="47" t="s">
        <v>2200</v>
      </c>
      <c r="G11" s="46" t="s">
        <v>2216</v>
      </c>
      <c r="H11" s="46" t="s">
        <v>2217</v>
      </c>
      <c r="I11" s="40" t="s">
        <v>2203</v>
      </c>
      <c r="J11" s="48" t="s">
        <v>2218</v>
      </c>
      <c r="K11" s="265">
        <v>11928500</v>
      </c>
      <c r="L11" s="266">
        <v>238840</v>
      </c>
      <c r="M11" s="265">
        <v>1192850</v>
      </c>
      <c r="N11" s="46" t="s">
        <v>2219</v>
      </c>
      <c r="O11" s="46" t="s">
        <v>2220</v>
      </c>
      <c r="P11" s="161">
        <f t="shared" si="1"/>
        <v>298.21249999999998</v>
      </c>
    </row>
    <row r="12" spans="1:16" ht="111.75" customHeight="1">
      <c r="A12" s="46">
        <f t="shared" si="0"/>
        <v>4</v>
      </c>
      <c r="B12" s="70" t="s">
        <v>2221</v>
      </c>
      <c r="C12" s="40" t="s">
        <v>2222</v>
      </c>
      <c r="D12" s="46" t="s">
        <v>2198</v>
      </c>
      <c r="E12" s="46" t="s">
        <v>2199</v>
      </c>
      <c r="F12" s="47" t="s">
        <v>2200</v>
      </c>
      <c r="G12" s="40" t="s">
        <v>2223</v>
      </c>
      <c r="H12" s="46" t="s">
        <v>2224</v>
      </c>
      <c r="I12" s="40" t="s">
        <v>2203</v>
      </c>
      <c r="J12" s="48" t="s">
        <v>2225</v>
      </c>
      <c r="K12" s="263">
        <v>1448000</v>
      </c>
      <c r="L12" s="263">
        <v>29040</v>
      </c>
      <c r="M12" s="262">
        <v>195559</v>
      </c>
      <c r="N12" s="46" t="s">
        <v>2226</v>
      </c>
      <c r="O12" s="46" t="s">
        <v>2227</v>
      </c>
      <c r="P12" s="161">
        <f t="shared" si="1"/>
        <v>48.889749999999999</v>
      </c>
    </row>
    <row r="13" spans="1:16" ht="191.25">
      <c r="A13" s="46">
        <f t="shared" si="0"/>
        <v>5</v>
      </c>
      <c r="B13" s="70" t="s">
        <v>390</v>
      </c>
      <c r="C13" s="74" t="s">
        <v>2228</v>
      </c>
      <c r="D13" s="74" t="s">
        <v>2198</v>
      </c>
      <c r="E13" s="74" t="s">
        <v>2199</v>
      </c>
      <c r="F13" s="59" t="s">
        <v>2229</v>
      </c>
      <c r="G13" s="59" t="s">
        <v>2230</v>
      </c>
      <c r="H13" s="74" t="s">
        <v>2231</v>
      </c>
      <c r="I13" s="59" t="s">
        <v>2136</v>
      </c>
      <c r="J13" s="59" t="s">
        <v>2232</v>
      </c>
      <c r="K13" s="74">
        <v>1555414.15</v>
      </c>
      <c r="L13" s="74">
        <v>0</v>
      </c>
      <c r="M13" s="74">
        <v>442429</v>
      </c>
      <c r="N13" s="157" t="s">
        <v>2233</v>
      </c>
      <c r="O13" s="74" t="s">
        <v>2234</v>
      </c>
      <c r="P13" s="161">
        <f t="shared" si="1"/>
        <v>110.60724999999999</v>
      </c>
    </row>
    <row r="14" spans="1:16" ht="216.75">
      <c r="A14" s="46">
        <f t="shared" si="0"/>
        <v>6</v>
      </c>
      <c r="B14" s="70" t="s">
        <v>2245</v>
      </c>
      <c r="C14" s="30" t="s">
        <v>2235</v>
      </c>
      <c r="D14" s="46" t="s">
        <v>2198</v>
      </c>
      <c r="E14" s="46" t="s">
        <v>2236</v>
      </c>
      <c r="F14" s="47" t="s">
        <v>2237</v>
      </c>
      <c r="G14" s="30" t="s">
        <v>2238</v>
      </c>
      <c r="H14" s="46" t="s">
        <v>2239</v>
      </c>
      <c r="I14" s="40" t="s">
        <v>2240</v>
      </c>
      <c r="J14" s="30" t="s">
        <v>2241</v>
      </c>
      <c r="K14" s="48">
        <v>1200000</v>
      </c>
      <c r="L14" s="48" t="s">
        <v>2242</v>
      </c>
      <c r="M14" s="70">
        <v>383437</v>
      </c>
      <c r="N14" s="70" t="s">
        <v>2243</v>
      </c>
      <c r="O14" s="70" t="s">
        <v>2244</v>
      </c>
      <c r="P14" s="161">
        <f t="shared" si="1"/>
        <v>95.859250000000003</v>
      </c>
    </row>
  </sheetData>
  <mergeCells count="17">
    <mergeCell ref="P7:P8"/>
    <mergeCell ref="O7:O8"/>
    <mergeCell ref="C3:L3"/>
    <mergeCell ref="E5:N5"/>
    <mergeCell ref="N7:N8"/>
    <mergeCell ref="J7:J8"/>
    <mergeCell ref="K7:L7"/>
    <mergeCell ref="M7:M8"/>
    <mergeCell ref="F7:F8"/>
    <mergeCell ref="G7:G8"/>
    <mergeCell ref="H7:H8"/>
    <mergeCell ref="I7:I8"/>
    <mergeCell ref="A7:A8"/>
    <mergeCell ref="C7:C8"/>
    <mergeCell ref="D7:D8"/>
    <mergeCell ref="E7:E8"/>
    <mergeCell ref="B7:B8"/>
  </mergeCells>
  <phoneticPr fontId="8" type="noConversion"/>
  <printOptions horizontalCentered="1"/>
  <pageMargins left="0.23622047244094491" right="0.23622047244094491" top="1.0629921259842521" bottom="0.74803149606299213" header="0.51181102362204722" footer="0.31496062992125984"/>
  <pageSetup paperSize="9" scale="61" fitToHeight="100" orientation="landscape" r:id="rId1"/>
  <headerFooter alignWithMargins="0">
    <oddHeader>&amp;CCentrul de Cercetare în Ingineria Sistemelor Automate http://www.aut.upt.ro/centru-cercetare/</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3:O9"/>
  <sheetViews>
    <sheetView zoomScale="70" workbookViewId="0">
      <selection activeCell="K9" sqref="A3:K9"/>
    </sheetView>
  </sheetViews>
  <sheetFormatPr defaultColWidth="8.85546875" defaultRowHeight="12.75"/>
  <cols>
    <col min="1" max="1" width="6.28515625" customWidth="1"/>
    <col min="2" max="2" width="17.42578125" customWidth="1"/>
    <col min="3" max="3" width="24.42578125" customWidth="1"/>
    <col min="4" max="4" width="20.140625" customWidth="1"/>
    <col min="5" max="5" width="20.42578125" customWidth="1"/>
    <col min="6" max="6" width="16.42578125" customWidth="1"/>
    <col min="7" max="7" width="11" customWidth="1"/>
    <col min="8" max="8" width="13" customWidth="1"/>
    <col min="9" max="9" width="21.85546875" customWidth="1"/>
    <col min="10" max="10" width="19.28515625" customWidth="1"/>
    <col min="11" max="11" width="17.85546875" customWidth="1"/>
  </cols>
  <sheetData>
    <row r="3" spans="1:15" ht="15.75">
      <c r="C3" s="336" t="s">
        <v>1294</v>
      </c>
      <c r="D3" s="306"/>
      <c r="E3" s="306"/>
      <c r="F3" s="306"/>
      <c r="G3" s="332"/>
      <c r="H3" s="332"/>
    </row>
    <row r="4" spans="1:15" ht="15.75">
      <c r="F4" s="102"/>
      <c r="G4" s="26"/>
      <c r="H4" s="26"/>
      <c r="I4" s="26"/>
      <c r="J4" s="26"/>
    </row>
    <row r="5" spans="1:15" ht="15.75">
      <c r="A5" s="14"/>
      <c r="B5" s="14"/>
      <c r="C5" s="14"/>
      <c r="D5" s="14"/>
      <c r="E5" s="14"/>
      <c r="F5" s="309" t="s">
        <v>510</v>
      </c>
      <c r="G5" s="309"/>
      <c r="H5" s="309"/>
      <c r="I5" s="309"/>
      <c r="J5" s="309"/>
      <c r="K5" s="116">
        <f>SUM(K9:K993)</f>
        <v>0</v>
      </c>
      <c r="L5" s="143"/>
      <c r="M5" s="143"/>
      <c r="N5" s="143"/>
      <c r="O5" s="143"/>
    </row>
    <row r="6" spans="1:15">
      <c r="A6" s="67"/>
      <c r="B6" s="67"/>
      <c r="C6" s="67"/>
      <c r="D6" s="67"/>
      <c r="E6" s="67"/>
      <c r="F6" s="67"/>
      <c r="G6" s="67"/>
      <c r="H6" s="67"/>
      <c r="I6" s="67"/>
      <c r="J6" s="67"/>
      <c r="K6" s="67"/>
      <c r="L6" s="67"/>
      <c r="M6" s="67"/>
      <c r="N6" s="67"/>
      <c r="O6" s="67"/>
    </row>
    <row r="7" spans="1:15">
      <c r="A7" s="319" t="s">
        <v>470</v>
      </c>
      <c r="B7" s="319" t="s">
        <v>389</v>
      </c>
      <c r="C7" s="319" t="s">
        <v>454</v>
      </c>
      <c r="D7" s="319" t="s">
        <v>455</v>
      </c>
      <c r="E7" s="319" t="s">
        <v>456</v>
      </c>
      <c r="F7" s="319" t="s">
        <v>1434</v>
      </c>
      <c r="G7" s="325" t="s">
        <v>1295</v>
      </c>
      <c r="H7" s="326"/>
      <c r="I7" s="319" t="s">
        <v>1435</v>
      </c>
      <c r="J7" s="319" t="s">
        <v>1292</v>
      </c>
      <c r="K7" s="323" t="s">
        <v>505</v>
      </c>
    </row>
    <row r="8" spans="1:15" ht="48" customHeight="1">
      <c r="A8" s="335"/>
      <c r="B8" s="322"/>
      <c r="C8" s="335"/>
      <c r="D8" s="335"/>
      <c r="E8" s="335"/>
      <c r="F8" s="335"/>
      <c r="G8" s="158" t="s">
        <v>1437</v>
      </c>
      <c r="H8" s="120" t="s">
        <v>1296</v>
      </c>
      <c r="I8" s="335"/>
      <c r="J8" s="335"/>
      <c r="K8" s="324"/>
    </row>
    <row r="9" spans="1:15">
      <c r="A9" s="40"/>
      <c r="B9" s="70"/>
      <c r="C9" s="40"/>
      <c r="D9" s="40"/>
      <c r="E9" s="40"/>
      <c r="F9" s="40"/>
      <c r="G9" s="40"/>
      <c r="H9" s="40"/>
      <c r="I9" s="147"/>
      <c r="J9" s="40"/>
      <c r="K9" s="161"/>
    </row>
  </sheetData>
  <mergeCells count="12">
    <mergeCell ref="C3:H3"/>
    <mergeCell ref="B7:B8"/>
    <mergeCell ref="F5:J5"/>
    <mergeCell ref="K7:K8"/>
    <mergeCell ref="G7:H7"/>
    <mergeCell ref="I7:I8"/>
    <mergeCell ref="J7:J8"/>
    <mergeCell ref="A7:A8"/>
    <mergeCell ref="C7:C8"/>
    <mergeCell ref="D7:D8"/>
    <mergeCell ref="E7:E8"/>
    <mergeCell ref="F7:F8"/>
  </mergeCells>
  <phoneticPr fontId="8" type="noConversion"/>
  <printOptions horizontalCentered="1"/>
  <pageMargins left="0.23622047244094491" right="0.23622047244094491" top="0.74803149606299213" bottom="0.74803149606299213" header="0.31496062992125984" footer="0.31496062992125984"/>
  <pageSetup paperSize="10" scale="77" fitToHeight="100" orientation="landscape" horizontalDpi="4294967292" verticalDpi="4294967292" r:id="rId1"/>
  <headerFooter alignWithMargins="0"/>
</worksheet>
</file>

<file path=xl/worksheets/sheet17.xml><?xml version="1.0" encoding="utf-8"?>
<worksheet xmlns="http://schemas.openxmlformats.org/spreadsheetml/2006/main" xmlns:r="http://schemas.openxmlformats.org/officeDocument/2006/relationships">
  <sheetPr>
    <pageSetUpPr fitToPage="1"/>
  </sheetPr>
  <dimension ref="A3:Q8"/>
  <sheetViews>
    <sheetView workbookViewId="0">
      <selection activeCell="I8" sqref="A3:I8"/>
    </sheetView>
  </sheetViews>
  <sheetFormatPr defaultColWidth="11.42578125" defaultRowHeight="12.75"/>
  <cols>
    <col min="1" max="1" width="7.140625" customWidth="1"/>
    <col min="2" max="2" width="12.42578125" customWidth="1"/>
    <col min="3" max="3" width="22" customWidth="1"/>
    <col min="4" max="5" width="18.28515625" customWidth="1"/>
    <col min="6" max="6" width="25.42578125" customWidth="1"/>
    <col min="7" max="7" width="26.28515625" customWidth="1"/>
    <col min="8" max="8" width="21" customWidth="1"/>
  </cols>
  <sheetData>
    <row r="3" spans="1:17" ht="15.75">
      <c r="A3" s="305" t="s">
        <v>1316</v>
      </c>
      <c r="B3" s="305"/>
      <c r="C3" s="305"/>
      <c r="D3" s="337"/>
      <c r="E3" s="337"/>
      <c r="F3" s="317"/>
      <c r="G3" s="317"/>
    </row>
    <row r="4" spans="1:17" ht="15.75">
      <c r="H4" s="102"/>
      <c r="I4" s="26"/>
      <c r="J4" s="26"/>
      <c r="K4" s="26"/>
      <c r="L4" s="26"/>
    </row>
    <row r="5" spans="1:17" ht="15.75">
      <c r="A5" s="14"/>
      <c r="B5" s="14"/>
      <c r="C5" s="14"/>
      <c r="D5" s="14"/>
      <c r="E5" s="14"/>
      <c r="F5" s="14"/>
      <c r="G5" s="14"/>
      <c r="H5" s="143" t="s">
        <v>510</v>
      </c>
      <c r="I5" s="116">
        <f>SUM(I8:I990)</f>
        <v>0</v>
      </c>
      <c r="J5" s="143"/>
      <c r="K5" s="143"/>
      <c r="L5" s="143"/>
      <c r="N5" s="143"/>
      <c r="O5" s="143"/>
      <c r="P5" s="143"/>
      <c r="Q5" s="143"/>
    </row>
    <row r="6" spans="1:17">
      <c r="A6" s="67"/>
      <c r="B6" s="67"/>
      <c r="C6" s="67"/>
      <c r="D6" s="67"/>
      <c r="E6" s="67"/>
      <c r="F6" s="67"/>
      <c r="G6" s="67"/>
      <c r="H6" s="67"/>
      <c r="I6" s="67"/>
      <c r="J6" s="67"/>
      <c r="K6" s="67"/>
      <c r="L6" s="67"/>
      <c r="M6" s="67"/>
      <c r="N6" s="67"/>
      <c r="O6" s="67"/>
      <c r="P6" s="67"/>
      <c r="Q6" s="67"/>
    </row>
    <row r="7" spans="1:17" ht="51">
      <c r="A7" s="120" t="s">
        <v>470</v>
      </c>
      <c r="B7" s="120" t="s">
        <v>389</v>
      </c>
      <c r="C7" s="120" t="s">
        <v>1299</v>
      </c>
      <c r="D7" s="120" t="s">
        <v>1303</v>
      </c>
      <c r="E7" s="120" t="s">
        <v>1304</v>
      </c>
      <c r="F7" s="120" t="s">
        <v>1300</v>
      </c>
      <c r="G7" s="120" t="s">
        <v>1301</v>
      </c>
      <c r="H7" s="120" t="s">
        <v>1302</v>
      </c>
      <c r="I7" s="122" t="s">
        <v>505</v>
      </c>
    </row>
    <row r="8" spans="1:17">
      <c r="A8" s="34"/>
      <c r="B8" s="40"/>
      <c r="C8" s="40"/>
      <c r="D8" s="30"/>
      <c r="E8" s="40"/>
      <c r="F8" s="40"/>
      <c r="G8" s="34"/>
      <c r="H8" s="30"/>
      <c r="I8" s="114"/>
    </row>
  </sheetData>
  <mergeCells count="1">
    <mergeCell ref="A3:G3"/>
  </mergeCells>
  <phoneticPr fontId="16" type="noConversion"/>
  <printOptions horizontalCentered="1"/>
  <pageMargins left="0.23622047244094491" right="0.23622047244094491" top="0.74803149606299213" bottom="0.74803149606299213" header="0.31496062992125984" footer="0.31496062992125984"/>
  <pageSetup paperSize="9" scale="89" orientation="landscape" horizontalDpi="4294967292" verticalDpi="4294967292" r:id="rId1"/>
  <headerFooter alignWithMargins="0"/>
</worksheet>
</file>

<file path=xl/worksheets/sheet18.xml><?xml version="1.0" encoding="utf-8"?>
<worksheet xmlns="http://schemas.openxmlformats.org/spreadsheetml/2006/main" xmlns:r="http://schemas.openxmlformats.org/officeDocument/2006/relationships">
  <sheetPr>
    <pageSetUpPr fitToPage="1"/>
  </sheetPr>
  <dimension ref="A3:Q11"/>
  <sheetViews>
    <sheetView zoomScale="80" workbookViewId="0">
      <selection activeCell="J11" sqref="A3:J11"/>
    </sheetView>
  </sheetViews>
  <sheetFormatPr defaultColWidth="8.85546875" defaultRowHeight="12.75"/>
  <cols>
    <col min="1" max="1" width="5.85546875" customWidth="1"/>
    <col min="2" max="2" width="13.28515625" customWidth="1"/>
    <col min="3" max="3" width="27.85546875" customWidth="1"/>
    <col min="4" max="5" width="25.42578125" customWidth="1"/>
    <col min="6" max="6" width="26.42578125" customWidth="1"/>
    <col min="7" max="7" width="27.85546875" customWidth="1"/>
    <col min="8" max="8" width="20.42578125" customWidth="1"/>
    <col min="9" max="9" width="24.7109375" customWidth="1"/>
    <col min="10" max="10" width="9.42578125" customWidth="1"/>
  </cols>
  <sheetData>
    <row r="3" spans="1:17" ht="15.75">
      <c r="A3" s="318" t="s">
        <v>2246</v>
      </c>
      <c r="B3" s="318"/>
      <c r="C3" s="318"/>
      <c r="D3" s="318"/>
      <c r="E3" s="318"/>
      <c r="F3" s="317"/>
      <c r="G3" s="317"/>
      <c r="H3" s="317"/>
      <c r="I3" s="3"/>
    </row>
    <row r="4" spans="1:17" ht="15.75">
      <c r="H4" s="102"/>
      <c r="I4" s="26"/>
      <c r="J4" s="26"/>
      <c r="K4" s="26"/>
      <c r="L4" s="26"/>
    </row>
    <row r="5" spans="1:17" ht="15.75">
      <c r="A5" s="14"/>
      <c r="B5" s="14"/>
      <c r="C5" s="14"/>
      <c r="D5" s="14"/>
      <c r="E5" s="14"/>
      <c r="F5" s="14"/>
      <c r="G5" s="14"/>
      <c r="I5" s="143" t="s">
        <v>510</v>
      </c>
      <c r="J5" s="116">
        <f>SUM(J8:J991)</f>
        <v>40</v>
      </c>
      <c r="K5" s="143"/>
      <c r="L5" s="143"/>
      <c r="N5" s="143"/>
      <c r="O5" s="143"/>
      <c r="P5" s="143"/>
      <c r="Q5" s="143"/>
    </row>
    <row r="6" spans="1:17">
      <c r="A6" s="67"/>
      <c r="B6" s="67"/>
      <c r="C6" s="67"/>
      <c r="D6" s="67"/>
      <c r="E6" s="67"/>
      <c r="F6" s="67"/>
      <c r="G6" s="67"/>
      <c r="H6" s="67"/>
      <c r="I6" s="67"/>
      <c r="J6" s="67"/>
      <c r="K6" s="67"/>
      <c r="L6" s="67"/>
      <c r="M6" s="67"/>
      <c r="N6" s="67"/>
      <c r="O6" s="67"/>
      <c r="P6" s="67"/>
      <c r="Q6" s="67"/>
    </row>
    <row r="7" spans="1:17" ht="25.5">
      <c r="A7" s="120" t="s">
        <v>470</v>
      </c>
      <c r="B7" s="120" t="s">
        <v>389</v>
      </c>
      <c r="C7" s="120" t="s">
        <v>1305</v>
      </c>
      <c r="D7" s="120" t="s">
        <v>1306</v>
      </c>
      <c r="E7" s="120" t="s">
        <v>1429</v>
      </c>
      <c r="F7" s="120" t="s">
        <v>1307</v>
      </c>
      <c r="G7" s="120" t="s">
        <v>141</v>
      </c>
      <c r="H7" s="120" t="s">
        <v>1308</v>
      </c>
      <c r="I7" s="120" t="s">
        <v>1430</v>
      </c>
      <c r="J7" s="120" t="s">
        <v>505</v>
      </c>
    </row>
    <row r="8" spans="1:17" ht="63.75">
      <c r="A8" s="40">
        <v>1</v>
      </c>
      <c r="B8" s="40" t="s">
        <v>1582</v>
      </c>
      <c r="C8" s="40" t="s">
        <v>1453</v>
      </c>
      <c r="D8" s="40" t="s">
        <v>117</v>
      </c>
      <c r="E8" s="40" t="s">
        <v>114</v>
      </c>
      <c r="F8" s="40" t="s">
        <v>116</v>
      </c>
      <c r="G8" s="33" t="s">
        <v>115</v>
      </c>
      <c r="H8" s="40" t="s">
        <v>625</v>
      </c>
      <c r="I8" s="40" t="s">
        <v>113</v>
      </c>
      <c r="J8" s="114">
        <f>10</f>
        <v>10</v>
      </c>
    </row>
    <row r="9" spans="1:17" ht="38.25">
      <c r="A9" s="40">
        <f>A8+1</f>
        <v>2</v>
      </c>
      <c r="B9" s="40" t="s">
        <v>1309</v>
      </c>
      <c r="C9" s="40" t="s">
        <v>1595</v>
      </c>
      <c r="D9" s="40" t="s">
        <v>1594</v>
      </c>
      <c r="E9" s="40" t="s">
        <v>124</v>
      </c>
      <c r="F9" s="40" t="s">
        <v>123</v>
      </c>
      <c r="G9" s="33" t="s">
        <v>125</v>
      </c>
      <c r="H9" s="40" t="s">
        <v>126</v>
      </c>
      <c r="I9" s="40" t="s">
        <v>122</v>
      </c>
      <c r="J9" s="114">
        <f>10</f>
        <v>10</v>
      </c>
    </row>
    <row r="10" spans="1:17" ht="51">
      <c r="A10" s="40">
        <f>A9+1</f>
        <v>3</v>
      </c>
      <c r="B10" s="40" t="s">
        <v>1612</v>
      </c>
      <c r="C10" s="40" t="s">
        <v>626</v>
      </c>
      <c r="D10" s="40" t="s">
        <v>117</v>
      </c>
      <c r="E10" s="40" t="s">
        <v>627</v>
      </c>
      <c r="F10" s="40" t="s">
        <v>1610</v>
      </c>
      <c r="G10" s="33" t="s">
        <v>624</v>
      </c>
      <c r="H10" s="40" t="s">
        <v>625</v>
      </c>
      <c r="I10" s="40" t="s">
        <v>1333</v>
      </c>
      <c r="J10" s="114">
        <f>10</f>
        <v>10</v>
      </c>
    </row>
    <row r="11" spans="1:17" ht="51">
      <c r="A11" s="40">
        <f>A10+1</f>
        <v>4</v>
      </c>
      <c r="B11" s="40" t="s">
        <v>892</v>
      </c>
      <c r="C11" s="40" t="s">
        <v>628</v>
      </c>
      <c r="D11" s="40" t="s">
        <v>117</v>
      </c>
      <c r="E11" s="40" t="s">
        <v>627</v>
      </c>
      <c r="F11" s="40" t="s">
        <v>888</v>
      </c>
      <c r="G11" s="33" t="s">
        <v>891</v>
      </c>
      <c r="H11" s="40" t="s">
        <v>625</v>
      </c>
      <c r="I11" s="40" t="s">
        <v>1333</v>
      </c>
      <c r="J11" s="114">
        <f>10</f>
        <v>10</v>
      </c>
    </row>
  </sheetData>
  <mergeCells count="1">
    <mergeCell ref="A3:H3"/>
  </mergeCells>
  <phoneticPr fontId="8" type="noConversion"/>
  <hyperlinks>
    <hyperlink ref="G8" r:id="rId1"/>
    <hyperlink ref="G9" r:id="rId2"/>
    <hyperlink ref="G10" r:id="rId3"/>
    <hyperlink ref="G11" r:id="rId4"/>
  </hyperlinks>
  <pageMargins left="0.25" right="0.25" top="0.75" bottom="0.75" header="0.3" footer="0.3"/>
  <pageSetup paperSize="9" scale="70" orientation="landscape" r:id="rId5"/>
  <headerFooter alignWithMargins="0">
    <oddHeader>&amp;CCentrul de Cercetare în Ingineria Sistemelor Automate http://www.aut.upt.ro/centru-cercetare/</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3:Q62"/>
  <sheetViews>
    <sheetView workbookViewId="0">
      <selection activeCell="H16" sqref="A3:H16"/>
    </sheetView>
  </sheetViews>
  <sheetFormatPr defaultRowHeight="12.75"/>
  <cols>
    <col min="1" max="1" width="7" style="1" customWidth="1"/>
    <col min="2" max="2" width="34.42578125" style="1" customWidth="1"/>
    <col min="3" max="3" width="29.5703125" style="1" customWidth="1"/>
    <col min="4" max="4" width="22.28515625" style="1" customWidth="1"/>
    <col min="5" max="5" width="28.28515625" style="1" customWidth="1"/>
    <col min="6" max="6" width="26.28515625" style="1" customWidth="1"/>
    <col min="7" max="7" width="10.140625" style="1" customWidth="1"/>
    <col min="8" max="8" width="12.85546875" style="1" customWidth="1"/>
    <col min="9" max="9" width="15.42578125" style="1" customWidth="1"/>
    <col min="10" max="10" width="18.7109375" style="1" customWidth="1"/>
    <col min="11" max="16384" width="9.140625" style="1"/>
  </cols>
  <sheetData>
    <row r="3" spans="1:17" ht="15.75">
      <c r="A3" s="318" t="s">
        <v>1317</v>
      </c>
      <c r="B3" s="318"/>
      <c r="C3" s="318"/>
      <c r="D3" s="318"/>
      <c r="E3" s="318"/>
    </row>
    <row r="4" spans="1:17" customFormat="1" ht="15.75">
      <c r="H4" s="102"/>
      <c r="I4" s="26"/>
      <c r="J4" s="26"/>
      <c r="K4" s="26"/>
      <c r="L4" s="26"/>
    </row>
    <row r="5" spans="1:17" customFormat="1" ht="15.75">
      <c r="A5" s="14"/>
      <c r="B5" s="14"/>
      <c r="C5" s="14"/>
      <c r="D5" s="14"/>
      <c r="E5" s="14"/>
      <c r="F5" s="309" t="s">
        <v>510</v>
      </c>
      <c r="G5" s="338"/>
      <c r="H5" s="116">
        <f>SUM(H8:H909)</f>
        <v>90</v>
      </c>
      <c r="I5" s="1"/>
      <c r="J5" s="1"/>
      <c r="K5" s="143"/>
      <c r="L5" s="143"/>
      <c r="N5" s="143"/>
      <c r="O5" s="143"/>
      <c r="P5" s="143"/>
      <c r="Q5" s="143"/>
    </row>
    <row r="6" spans="1:17" customFormat="1">
      <c r="A6" s="67"/>
      <c r="B6" s="67"/>
      <c r="C6" s="67"/>
      <c r="D6" s="67"/>
      <c r="E6" s="67"/>
      <c r="F6" s="67"/>
      <c r="G6" s="67"/>
      <c r="H6" s="67"/>
      <c r="I6" s="67"/>
      <c r="J6" s="67"/>
      <c r="K6" s="67"/>
      <c r="L6" s="67"/>
      <c r="M6" s="67"/>
      <c r="N6" s="67"/>
      <c r="O6" s="67"/>
      <c r="P6" s="67"/>
      <c r="Q6" s="67"/>
    </row>
    <row r="7" spans="1:17" ht="25.5">
      <c r="A7" s="120" t="s">
        <v>470</v>
      </c>
      <c r="B7" s="120" t="s">
        <v>452</v>
      </c>
      <c r="C7" s="120" t="s">
        <v>1318</v>
      </c>
      <c r="D7" s="120" t="s">
        <v>1319</v>
      </c>
      <c r="E7" s="120" t="s">
        <v>1310</v>
      </c>
      <c r="F7" s="120" t="s">
        <v>140</v>
      </c>
      <c r="G7" s="120" t="s">
        <v>474</v>
      </c>
      <c r="H7" s="120" t="s">
        <v>505</v>
      </c>
      <c r="I7" s="29"/>
    </row>
    <row r="8" spans="1:17" s="3" customFormat="1" ht="38.25">
      <c r="A8" s="50">
        <v>1</v>
      </c>
      <c r="B8" s="59" t="s">
        <v>1599</v>
      </c>
      <c r="C8" s="36" t="s">
        <v>1320</v>
      </c>
      <c r="D8" s="31">
        <v>2010</v>
      </c>
      <c r="E8" s="36" t="s">
        <v>1596</v>
      </c>
      <c r="F8" s="33" t="s">
        <v>1418</v>
      </c>
      <c r="G8" s="36" t="s">
        <v>1419</v>
      </c>
      <c r="H8" s="114">
        <f>10</f>
        <v>10</v>
      </c>
    </row>
    <row r="9" spans="1:17" s="3" customFormat="1" ht="38.25">
      <c r="A9" s="50">
        <f t="shared" ref="A9:A16" si="0">A8+1</f>
        <v>2</v>
      </c>
      <c r="B9" s="59" t="s">
        <v>1599</v>
      </c>
      <c r="C9" s="36" t="s">
        <v>1320</v>
      </c>
      <c r="D9" s="31">
        <v>2009</v>
      </c>
      <c r="E9" s="36" t="s">
        <v>1596</v>
      </c>
      <c r="F9" s="33" t="s">
        <v>1418</v>
      </c>
      <c r="G9" s="36" t="s">
        <v>1419</v>
      </c>
      <c r="H9" s="114">
        <f>10</f>
        <v>10</v>
      </c>
    </row>
    <row r="10" spans="1:17" s="3" customFormat="1" ht="38.25">
      <c r="A10" s="50">
        <f t="shared" si="0"/>
        <v>3</v>
      </c>
      <c r="B10" s="59" t="s">
        <v>1599</v>
      </c>
      <c r="C10" s="36" t="s">
        <v>1320</v>
      </c>
      <c r="D10" s="31">
        <v>2008</v>
      </c>
      <c r="E10" s="36" t="s">
        <v>1596</v>
      </c>
      <c r="F10" s="33" t="s">
        <v>1418</v>
      </c>
      <c r="G10" s="36" t="s">
        <v>1419</v>
      </c>
      <c r="H10" s="114">
        <f>10</f>
        <v>10</v>
      </c>
    </row>
    <row r="11" spans="1:17" s="3" customFormat="1" ht="38.25">
      <c r="A11" s="50">
        <f t="shared" si="0"/>
        <v>4</v>
      </c>
      <c r="B11" s="59" t="s">
        <v>1599</v>
      </c>
      <c r="C11" s="36" t="s">
        <v>1320</v>
      </c>
      <c r="D11" s="31">
        <v>2007</v>
      </c>
      <c r="E11" s="36" t="s">
        <v>1596</v>
      </c>
      <c r="F11" s="33" t="s">
        <v>1418</v>
      </c>
      <c r="G11" s="36" t="s">
        <v>1419</v>
      </c>
      <c r="H11" s="114">
        <f>10</f>
        <v>10</v>
      </c>
    </row>
    <row r="12" spans="1:17" s="3" customFormat="1" ht="38.25">
      <c r="A12" s="50">
        <f t="shared" si="0"/>
        <v>5</v>
      </c>
      <c r="B12" s="31" t="s">
        <v>1598</v>
      </c>
      <c r="C12" s="30" t="s">
        <v>128</v>
      </c>
      <c r="D12" s="31">
        <v>2010</v>
      </c>
      <c r="E12" s="31" t="s">
        <v>1585</v>
      </c>
      <c r="F12" s="33" t="s">
        <v>1415</v>
      </c>
      <c r="G12" s="30" t="s">
        <v>1584</v>
      </c>
      <c r="H12" s="114">
        <f>10</f>
        <v>10</v>
      </c>
    </row>
    <row r="13" spans="1:17" s="3" customFormat="1" ht="38.25">
      <c r="A13" s="50">
        <f t="shared" si="0"/>
        <v>6</v>
      </c>
      <c r="B13" s="31" t="s">
        <v>1598</v>
      </c>
      <c r="C13" s="30" t="s">
        <v>128</v>
      </c>
      <c r="D13" s="31">
        <v>2009</v>
      </c>
      <c r="E13" s="31" t="s">
        <v>1585</v>
      </c>
      <c r="F13" s="33" t="s">
        <v>1415</v>
      </c>
      <c r="G13" s="30" t="s">
        <v>1584</v>
      </c>
      <c r="H13" s="114">
        <f>10</f>
        <v>10</v>
      </c>
    </row>
    <row r="14" spans="1:17" s="3" customFormat="1" ht="38.25">
      <c r="A14" s="50">
        <f t="shared" si="0"/>
        <v>7</v>
      </c>
      <c r="B14" s="31" t="s">
        <v>1598</v>
      </c>
      <c r="C14" s="30" t="s">
        <v>128</v>
      </c>
      <c r="D14" s="31">
        <v>2008</v>
      </c>
      <c r="E14" s="31" t="s">
        <v>1585</v>
      </c>
      <c r="F14" s="33" t="s">
        <v>1415</v>
      </c>
      <c r="G14" s="30" t="s">
        <v>1584</v>
      </c>
      <c r="H14" s="114">
        <f>10</f>
        <v>10</v>
      </c>
    </row>
    <row r="15" spans="1:17" s="3" customFormat="1" ht="38.25">
      <c r="A15" s="50">
        <f t="shared" si="0"/>
        <v>8</v>
      </c>
      <c r="B15" s="31" t="s">
        <v>1598</v>
      </c>
      <c r="C15" s="30" t="s">
        <v>128</v>
      </c>
      <c r="D15" s="31">
        <v>2007</v>
      </c>
      <c r="E15" s="31" t="s">
        <v>1585</v>
      </c>
      <c r="F15" s="33" t="s">
        <v>1415</v>
      </c>
      <c r="G15" s="30" t="s">
        <v>1584</v>
      </c>
      <c r="H15" s="114">
        <f>10</f>
        <v>10</v>
      </c>
    </row>
    <row r="16" spans="1:17" s="3" customFormat="1" ht="38.25">
      <c r="A16" s="50">
        <f t="shared" si="0"/>
        <v>9</v>
      </c>
      <c r="B16" s="31" t="s">
        <v>1598</v>
      </c>
      <c r="C16" s="30" t="s">
        <v>128</v>
      </c>
      <c r="D16" s="31">
        <v>2006</v>
      </c>
      <c r="E16" s="31" t="s">
        <v>1585</v>
      </c>
      <c r="F16" s="33" t="s">
        <v>1415</v>
      </c>
      <c r="G16" s="30" t="s">
        <v>1584</v>
      </c>
      <c r="H16" s="114">
        <f>10</f>
        <v>10</v>
      </c>
    </row>
    <row r="17" spans="1:10" s="3" customFormat="1">
      <c r="C17" s="35"/>
      <c r="D17" s="35"/>
      <c r="E17" s="38"/>
      <c r="F17" s="39"/>
      <c r="G17" s="35"/>
    </row>
    <row r="18" spans="1:10" s="3" customFormat="1" ht="15.75" customHeight="1">
      <c r="C18" s="35"/>
      <c r="D18" s="35"/>
      <c r="E18" s="38"/>
      <c r="F18" s="39"/>
      <c r="G18" s="35"/>
    </row>
    <row r="19" spans="1:10" s="3" customFormat="1"/>
    <row r="20" spans="1:10">
      <c r="A20" s="92"/>
      <c r="H20" s="8"/>
      <c r="I20" s="92"/>
      <c r="J20" s="92"/>
    </row>
    <row r="21" spans="1:10">
      <c r="A21" s="92"/>
      <c r="H21" s="8"/>
      <c r="I21" s="92"/>
      <c r="J21" s="92"/>
    </row>
    <row r="22" spans="1:10">
      <c r="A22" s="92"/>
      <c r="H22" s="8"/>
      <c r="I22" s="92"/>
      <c r="J22" s="92"/>
    </row>
    <row r="23" spans="1:10">
      <c r="A23" s="92"/>
      <c r="H23" s="8"/>
      <c r="I23" s="92"/>
      <c r="J23" s="92"/>
    </row>
    <row r="24" spans="1:10">
      <c r="A24" s="92"/>
      <c r="H24" s="8"/>
      <c r="I24" s="92"/>
      <c r="J24" s="92"/>
    </row>
    <row r="25" spans="1:10">
      <c r="A25" s="92"/>
      <c r="H25" s="8"/>
      <c r="I25" s="92"/>
      <c r="J25" s="92"/>
    </row>
    <row r="26" spans="1:10">
      <c r="A26" s="92"/>
      <c r="H26" s="8"/>
      <c r="I26" s="92"/>
      <c r="J26" s="92"/>
    </row>
    <row r="27" spans="1:10">
      <c r="A27" s="92"/>
      <c r="H27" s="8"/>
      <c r="I27" s="92"/>
      <c r="J27" s="92"/>
    </row>
    <row r="28" spans="1:10">
      <c r="A28" s="92"/>
      <c r="H28" s="8"/>
      <c r="I28" s="92"/>
      <c r="J28" s="92"/>
    </row>
    <row r="29" spans="1:10">
      <c r="A29" s="92"/>
      <c r="H29" s="8"/>
      <c r="I29" s="92"/>
      <c r="J29" s="92"/>
    </row>
    <row r="30" spans="1:10">
      <c r="A30" s="92"/>
      <c r="H30" s="92"/>
      <c r="I30" s="92"/>
      <c r="J30" s="92"/>
    </row>
    <row r="31" spans="1:10">
      <c r="A31" s="92"/>
      <c r="H31" s="92"/>
      <c r="I31" s="92"/>
      <c r="J31" s="92"/>
    </row>
    <row r="32" spans="1:10">
      <c r="A32" s="92"/>
      <c r="H32" s="92"/>
      <c r="I32" s="92"/>
      <c r="J32" s="92"/>
    </row>
    <row r="33" spans="1:10">
      <c r="A33" s="92"/>
      <c r="H33" s="92"/>
      <c r="I33" s="92"/>
      <c r="J33" s="92"/>
    </row>
    <row r="34" spans="1:10">
      <c r="A34" s="92"/>
      <c r="H34" s="92"/>
      <c r="I34" s="92"/>
      <c r="J34" s="92"/>
    </row>
    <row r="35" spans="1:10">
      <c r="A35" s="92"/>
      <c r="H35" s="92"/>
      <c r="I35" s="92"/>
      <c r="J35" s="92"/>
    </row>
    <row r="36" spans="1:10">
      <c r="A36" s="92"/>
      <c r="H36" s="92"/>
      <c r="I36" s="92"/>
      <c r="J36" s="92"/>
    </row>
    <row r="37" spans="1:10">
      <c r="A37" s="92"/>
      <c r="H37" s="92"/>
      <c r="I37" s="92"/>
      <c r="J37" s="92"/>
    </row>
    <row r="38" spans="1:10">
      <c r="A38" s="92"/>
    </row>
    <row r="39" spans="1:10">
      <c r="A39" s="92"/>
    </row>
    <row r="40" spans="1:10">
      <c r="A40" s="92"/>
    </row>
    <row r="41" spans="1:10">
      <c r="A41" s="92"/>
    </row>
    <row r="42" spans="1:10">
      <c r="A42" s="92"/>
    </row>
    <row r="43" spans="1:10">
      <c r="A43" s="92"/>
    </row>
    <row r="44" spans="1:10">
      <c r="A44" s="92"/>
    </row>
    <row r="45" spans="1:10">
      <c r="A45" s="92"/>
    </row>
    <row r="46" spans="1:10">
      <c r="A46" s="92"/>
    </row>
    <row r="47" spans="1:10">
      <c r="A47" s="92"/>
    </row>
    <row r="48" spans="1:10">
      <c r="A48" s="92"/>
    </row>
    <row r="49" spans="1:1">
      <c r="A49" s="92"/>
    </row>
    <row r="50" spans="1:1">
      <c r="A50" s="92"/>
    </row>
    <row r="51" spans="1:1">
      <c r="A51" s="92"/>
    </row>
    <row r="52" spans="1:1">
      <c r="A52" s="92"/>
    </row>
    <row r="53" spans="1:1">
      <c r="A53" s="92"/>
    </row>
    <row r="54" spans="1:1">
      <c r="A54" s="92"/>
    </row>
    <row r="55" spans="1:1">
      <c r="A55" s="92"/>
    </row>
    <row r="56" spans="1:1">
      <c r="A56" s="92"/>
    </row>
    <row r="57" spans="1:1">
      <c r="A57" s="92"/>
    </row>
    <row r="58" spans="1:1">
      <c r="A58" s="92"/>
    </row>
    <row r="59" spans="1:1">
      <c r="A59" s="92"/>
    </row>
    <row r="60" spans="1:1">
      <c r="A60" s="92"/>
    </row>
    <row r="61" spans="1:1">
      <c r="A61" s="92"/>
    </row>
    <row r="62" spans="1:1">
      <c r="A62" s="92"/>
    </row>
  </sheetData>
  <mergeCells count="2">
    <mergeCell ref="A3:E3"/>
    <mergeCell ref="F5:G5"/>
  </mergeCells>
  <phoneticPr fontId="0" type="noConversion"/>
  <hyperlinks>
    <hyperlink ref="F8" r:id="rId1"/>
    <hyperlink ref="F9" r:id="rId2"/>
    <hyperlink ref="F10" r:id="rId3"/>
    <hyperlink ref="F11" r:id="rId4"/>
    <hyperlink ref="F12" r:id="rId5"/>
    <hyperlink ref="F13" r:id="rId6"/>
    <hyperlink ref="F14" r:id="rId7"/>
    <hyperlink ref="F15" r:id="rId8"/>
    <hyperlink ref="F16" r:id="rId9"/>
  </hyperlinks>
  <printOptions horizontalCentered="1"/>
  <pageMargins left="0.23622047244094491" right="0.23622047244094491" top="1.0629921259842521" bottom="0.74803149606299213" header="0.51181102362204722" footer="0.31496062992125984"/>
  <pageSetup paperSize="9" scale="84" orientation="landscape" r:id="rId10"/>
  <headerFooter alignWithMargins="0">
    <oddHeader>&amp;CCentrul de Cercetare în Ingineria Sistemelor Automate http://www.aut.upt.ro/centru-cercetare/</oddHeader>
  </headerFooter>
  <drawing r:id="rId11"/>
</worksheet>
</file>

<file path=xl/worksheets/sheet2.xml><?xml version="1.0" encoding="utf-8"?>
<worksheet xmlns="http://schemas.openxmlformats.org/spreadsheetml/2006/main" xmlns:r="http://schemas.openxmlformats.org/officeDocument/2006/relationships">
  <sheetPr>
    <pageSetUpPr fitToPage="1"/>
  </sheetPr>
  <dimension ref="B2:G56"/>
  <sheetViews>
    <sheetView workbookViewId="0">
      <selection activeCell="A8" sqref="A8"/>
    </sheetView>
  </sheetViews>
  <sheetFormatPr defaultRowHeight="12.75"/>
  <cols>
    <col min="2" max="2" width="10.28515625" customWidth="1"/>
    <col min="3" max="3" width="41.28515625" customWidth="1"/>
    <col min="4" max="4" width="64" customWidth="1"/>
    <col min="5" max="5" width="20.140625" style="139" bestFit="1" customWidth="1"/>
    <col min="6" max="6" width="15.7109375" customWidth="1"/>
    <col min="7" max="7" width="9.140625" style="113"/>
  </cols>
  <sheetData>
    <row r="2" spans="2:6" ht="18">
      <c r="B2" s="104" t="s">
        <v>503</v>
      </c>
    </row>
    <row r="4" spans="2:6">
      <c r="B4" s="85"/>
    </row>
    <row r="5" spans="2:6" ht="18">
      <c r="B5" s="298" t="s">
        <v>1080</v>
      </c>
      <c r="C5" s="298"/>
      <c r="D5" s="298"/>
      <c r="E5" s="140">
        <f>SUM(E12:E56)</f>
        <v>13108.534551847619</v>
      </c>
      <c r="F5" s="104"/>
    </row>
    <row r="6" spans="2:6" ht="18">
      <c r="B6" s="125"/>
      <c r="C6" s="125"/>
      <c r="D6" s="125"/>
      <c r="E6" s="138"/>
      <c r="F6" s="125"/>
    </row>
    <row r="7" spans="2:6" ht="18">
      <c r="B7" s="298" t="s">
        <v>1081</v>
      </c>
      <c r="C7" s="298"/>
      <c r="D7" s="298"/>
      <c r="E7" s="140">
        <f>E5/'Date identificare'!D18</f>
        <v>1310.853455184762</v>
      </c>
      <c r="F7" s="104"/>
    </row>
    <row r="10" spans="2:6" ht="13.5" thickBot="1"/>
    <row r="11" spans="2:6" ht="16.5" thickBot="1">
      <c r="B11" s="126" t="s">
        <v>470</v>
      </c>
      <c r="C11" s="127" t="s">
        <v>1082</v>
      </c>
      <c r="D11" s="127" t="s">
        <v>387</v>
      </c>
      <c r="E11" s="141" t="s">
        <v>388</v>
      </c>
    </row>
    <row r="12" spans="2:6" ht="30.75" thickBot="1">
      <c r="B12" s="128">
        <v>1</v>
      </c>
      <c r="C12" s="129" t="s">
        <v>1083</v>
      </c>
      <c r="D12" s="129" t="s">
        <v>1084</v>
      </c>
      <c r="E12" s="142">
        <f>'1 Articole reviste ISI'!L5</f>
        <v>511.75214565714282</v>
      </c>
    </row>
    <row r="13" spans="2:6" ht="30.75" thickBot="1">
      <c r="B13" s="128">
        <v>2</v>
      </c>
      <c r="C13" s="129" t="s">
        <v>1085</v>
      </c>
      <c r="D13" s="129" t="s">
        <v>1086</v>
      </c>
      <c r="E13" s="142">
        <f>'2 Lucrari ISI Proc'!K5</f>
        <v>993.15476190476159</v>
      </c>
    </row>
    <row r="14" spans="2:6" ht="30.75" thickBot="1">
      <c r="B14" s="128">
        <v>3</v>
      </c>
      <c r="C14" s="129" t="s">
        <v>1210</v>
      </c>
      <c r="D14" s="129" t="s">
        <v>1211</v>
      </c>
      <c r="E14" s="142">
        <f>'3 Articole reviste BDI'!M5</f>
        <v>176.85714285714283</v>
      </c>
    </row>
    <row r="15" spans="2:6" ht="30.75" thickBot="1">
      <c r="B15" s="128">
        <v>4</v>
      </c>
      <c r="C15" s="129" t="s">
        <v>1212</v>
      </c>
      <c r="D15" s="129" t="s">
        <v>1213</v>
      </c>
      <c r="E15" s="142">
        <f>'4 Lucrari volume BDI'!M5</f>
        <v>361.142857142857</v>
      </c>
    </row>
    <row r="16" spans="2:6" ht="30.75" thickBot="1">
      <c r="B16" s="128">
        <v>5</v>
      </c>
      <c r="C16" s="129" t="s">
        <v>1214</v>
      </c>
      <c r="D16" s="129" t="s">
        <v>1215</v>
      </c>
      <c r="E16" s="142">
        <f>'5 Articole reviste internationa'!L5</f>
        <v>88.666666666666671</v>
      </c>
    </row>
    <row r="17" spans="2:5" ht="30.75" thickBot="1">
      <c r="B17" s="128">
        <v>6</v>
      </c>
      <c r="C17" s="129" t="s">
        <v>1216</v>
      </c>
      <c r="D17" s="129" t="s">
        <v>1217</v>
      </c>
      <c r="E17" s="142">
        <f>'6 Conferinte internationale rec'!L5</f>
        <v>106.86904761904762</v>
      </c>
    </row>
    <row r="18" spans="2:5" ht="15">
      <c r="B18" s="292">
        <v>7</v>
      </c>
      <c r="C18" s="294" t="s">
        <v>1218</v>
      </c>
      <c r="D18" s="131" t="s">
        <v>1219</v>
      </c>
      <c r="E18" s="301">
        <f>SUM('7A Carti ed. strainatate'!K5,'7B Carti ed. în țară'!L5)</f>
        <v>911.73149999999998</v>
      </c>
    </row>
    <row r="19" spans="2:5" ht="15.75" thickBot="1">
      <c r="B19" s="293"/>
      <c r="C19" s="295"/>
      <c r="D19" s="132" t="s">
        <v>1220</v>
      </c>
      <c r="E19" s="302"/>
    </row>
    <row r="20" spans="2:5" ht="30">
      <c r="B20" s="292">
        <v>8</v>
      </c>
      <c r="C20" s="294" t="s">
        <v>448</v>
      </c>
      <c r="D20" s="130" t="s">
        <v>1221</v>
      </c>
      <c r="E20" s="301">
        <f>'8 Brevete de invenție'!N4</f>
        <v>0</v>
      </c>
    </row>
    <row r="21" spans="2:5" ht="30">
      <c r="B21" s="299"/>
      <c r="C21" s="300"/>
      <c r="D21" s="130" t="s">
        <v>1222</v>
      </c>
      <c r="E21" s="304"/>
    </row>
    <row r="22" spans="2:5" ht="30">
      <c r="B22" s="299"/>
      <c r="C22" s="300"/>
      <c r="D22" s="130" t="s">
        <v>1223</v>
      </c>
      <c r="E22" s="304"/>
    </row>
    <row r="23" spans="2:5" ht="30.75" thickBot="1">
      <c r="B23" s="293"/>
      <c r="C23" s="295"/>
      <c r="D23" s="129" t="s">
        <v>1224</v>
      </c>
      <c r="E23" s="302"/>
    </row>
    <row r="24" spans="2:5" ht="60.75" thickBot="1">
      <c r="B24" s="128">
        <v>9</v>
      </c>
      <c r="C24" s="129" t="s">
        <v>1225</v>
      </c>
      <c r="D24" s="129" t="s">
        <v>1226</v>
      </c>
      <c r="E24" s="142">
        <f>'9 Proiecte internationale'!N5</f>
        <v>2165.6480000000001</v>
      </c>
    </row>
    <row r="25" spans="2:5" ht="60.75" thickBot="1">
      <c r="B25" s="128">
        <v>10</v>
      </c>
      <c r="C25" s="129" t="s">
        <v>1227</v>
      </c>
      <c r="D25" s="129" t="s">
        <v>1228</v>
      </c>
      <c r="E25" s="142">
        <f>'10 Proiecte nationale'!N5</f>
        <v>1224.0905</v>
      </c>
    </row>
    <row r="26" spans="2:5" ht="60.75" thickBot="1">
      <c r="B26" s="128">
        <v>11</v>
      </c>
      <c r="C26" s="129" t="s">
        <v>1229</v>
      </c>
      <c r="D26" s="129" t="s">
        <v>1228</v>
      </c>
      <c r="E26" s="142">
        <f>'11 Proiecte FS'!P5</f>
        <v>1668.62193</v>
      </c>
    </row>
    <row r="27" spans="2:5" ht="45.75" thickBot="1">
      <c r="B27" s="128">
        <v>12</v>
      </c>
      <c r="C27" s="129" t="s">
        <v>1230</v>
      </c>
      <c r="D27" s="129" t="s">
        <v>1231</v>
      </c>
      <c r="E27" s="142">
        <f>'12 Contracte terti'!K5</f>
        <v>0</v>
      </c>
    </row>
    <row r="28" spans="2:5" ht="15">
      <c r="B28" s="292">
        <v>13</v>
      </c>
      <c r="C28" s="294" t="s">
        <v>1232</v>
      </c>
      <c r="D28" s="131" t="s">
        <v>1233</v>
      </c>
      <c r="E28" s="301">
        <f>'13 Produse tehnologii'!I5</f>
        <v>0</v>
      </c>
    </row>
    <row r="29" spans="2:5" ht="30.75" thickBot="1">
      <c r="B29" s="293"/>
      <c r="C29" s="295"/>
      <c r="D29" s="132" t="s">
        <v>1234</v>
      </c>
      <c r="E29" s="303"/>
    </row>
    <row r="30" spans="2:5" ht="60.75" thickBot="1">
      <c r="B30" s="128">
        <v>14</v>
      </c>
      <c r="C30" s="129" t="s">
        <v>1235</v>
      </c>
      <c r="D30" s="132" t="s">
        <v>1236</v>
      </c>
      <c r="E30" s="142">
        <f>'14 Organizare conferinte'!J5</f>
        <v>40</v>
      </c>
    </row>
    <row r="31" spans="2:5" ht="15">
      <c r="B31" s="292">
        <v>15</v>
      </c>
      <c r="C31" s="294" t="s">
        <v>347</v>
      </c>
      <c r="D31" s="131" t="s">
        <v>348</v>
      </c>
      <c r="E31" s="301">
        <f>SUM('15A Colective reviste ISI'!H5,'15B Colective reviste BDI'!H5)</f>
        <v>216</v>
      </c>
    </row>
    <row r="32" spans="2:5" ht="15.75" thickBot="1">
      <c r="B32" s="293"/>
      <c r="C32" s="295"/>
      <c r="D32" s="132" t="s">
        <v>349</v>
      </c>
      <c r="E32" s="303"/>
    </row>
    <row r="33" spans="2:5" ht="15">
      <c r="B33" s="292">
        <v>16</v>
      </c>
      <c r="C33" s="294" t="s">
        <v>350</v>
      </c>
      <c r="D33" s="131" t="s">
        <v>351</v>
      </c>
      <c r="E33" s="301">
        <f>SUM('16A Recenzor reviste ISI'!H5,'16B Recenzor reviste BDI'!H5)</f>
        <v>407</v>
      </c>
    </row>
    <row r="34" spans="2:5" ht="15.75" thickBot="1">
      <c r="B34" s="293"/>
      <c r="C34" s="295"/>
      <c r="D34" s="132" t="s">
        <v>352</v>
      </c>
      <c r="E34" s="303"/>
    </row>
    <row r="35" spans="2:5" ht="30">
      <c r="B35" s="292">
        <v>17</v>
      </c>
      <c r="C35" s="294" t="s">
        <v>353</v>
      </c>
      <c r="D35" s="131" t="s">
        <v>354</v>
      </c>
      <c r="E35" s="301">
        <f>SUM('17A Comitete conferinte ISI'!J5,'17B Comitete conferinte BDI'!J5)</f>
        <v>236</v>
      </c>
    </row>
    <row r="36" spans="2:5" ht="15.75" thickBot="1">
      <c r="B36" s="293"/>
      <c r="C36" s="295"/>
      <c r="D36" s="132" t="s">
        <v>355</v>
      </c>
      <c r="E36" s="303"/>
    </row>
    <row r="37" spans="2:5" ht="30">
      <c r="B37" s="292">
        <v>18</v>
      </c>
      <c r="C37" s="294" t="s">
        <v>356</v>
      </c>
      <c r="D37" s="131" t="s">
        <v>357</v>
      </c>
      <c r="E37" s="301">
        <f>SUM('18A Recenzor conferinte ISI'!J5,'19 Recenzor edituri'!J5)</f>
        <v>80</v>
      </c>
    </row>
    <row r="38" spans="2:5" ht="15.75" thickBot="1">
      <c r="B38" s="293"/>
      <c r="C38" s="295"/>
      <c r="D38" s="132" t="s">
        <v>358</v>
      </c>
      <c r="E38" s="303"/>
    </row>
    <row r="39" spans="2:5" ht="30.75" thickBot="1">
      <c r="B39" s="128">
        <v>19</v>
      </c>
      <c r="C39" s="129" t="s">
        <v>359</v>
      </c>
      <c r="D39" s="132" t="s">
        <v>360</v>
      </c>
      <c r="E39" s="142">
        <f>'19 Recenzor edituri'!J5</f>
        <v>0</v>
      </c>
    </row>
    <row r="40" spans="2:5" ht="30">
      <c r="B40" s="292">
        <v>20</v>
      </c>
      <c r="C40" s="294" t="s">
        <v>361</v>
      </c>
      <c r="D40" s="131" t="s">
        <v>362</v>
      </c>
      <c r="E40" s="301">
        <f>SUM('20A Lucrari inv conf ISI'!J5,'20B Lucrari inv conf BDI'!J5)</f>
        <v>0</v>
      </c>
    </row>
    <row r="41" spans="2:5" ht="15.75" thickBot="1">
      <c r="B41" s="293"/>
      <c r="C41" s="295"/>
      <c r="D41" s="132" t="s">
        <v>363</v>
      </c>
      <c r="E41" s="303"/>
    </row>
    <row r="42" spans="2:5" ht="45.75" thickBot="1">
      <c r="B42" s="128">
        <v>21</v>
      </c>
      <c r="C42" s="129" t="s">
        <v>364</v>
      </c>
      <c r="D42" s="132" t="s">
        <v>365</v>
      </c>
      <c r="E42" s="142">
        <f>'21 Profesor invitat'!G5</f>
        <v>0</v>
      </c>
    </row>
    <row r="43" spans="2:5" ht="15">
      <c r="B43" s="292">
        <v>22</v>
      </c>
      <c r="C43" s="294" t="s">
        <v>366</v>
      </c>
      <c r="D43" s="131" t="s">
        <v>367</v>
      </c>
      <c r="E43" s="301">
        <f>SUM('22A Pres cond organiz'!H5,'22B Poz cond organiz'!H5)</f>
        <v>200</v>
      </c>
    </row>
    <row r="44" spans="2:5" ht="15.75" thickBot="1">
      <c r="B44" s="293"/>
      <c r="C44" s="295"/>
      <c r="D44" s="132" t="s">
        <v>368</v>
      </c>
      <c r="E44" s="303"/>
    </row>
    <row r="45" spans="2:5" ht="30.75" thickBot="1">
      <c r="B45" s="128">
        <v>23</v>
      </c>
      <c r="C45" s="129" t="s">
        <v>369</v>
      </c>
      <c r="D45" s="132" t="s">
        <v>370</v>
      </c>
      <c r="E45" s="142">
        <f>'23 Citari'!K5</f>
        <v>3600</v>
      </c>
    </row>
    <row r="46" spans="2:5" ht="15">
      <c r="B46" s="292">
        <v>24</v>
      </c>
      <c r="C46" s="294" t="s">
        <v>371</v>
      </c>
      <c r="D46" s="131" t="s">
        <v>372</v>
      </c>
      <c r="E46" s="301">
        <f>SUM('24A Membru Acad Rom'!G5,'24B Membru acad rec'!G5)</f>
        <v>0</v>
      </c>
    </row>
    <row r="47" spans="2:5" ht="15.75" thickBot="1">
      <c r="B47" s="293"/>
      <c r="C47" s="295"/>
      <c r="D47" s="132" t="s">
        <v>373</v>
      </c>
      <c r="E47" s="303"/>
    </row>
    <row r="48" spans="2:5" ht="30.75" thickBot="1">
      <c r="B48" s="128">
        <v>25</v>
      </c>
      <c r="C48" s="129" t="s">
        <v>374</v>
      </c>
      <c r="D48" s="132" t="s">
        <v>375</v>
      </c>
      <c r="E48" s="142">
        <f>'25 Doctor Honoris Causa'!F5</f>
        <v>0</v>
      </c>
    </row>
    <row r="49" spans="2:5" ht="34.5" customHeight="1" thickBot="1">
      <c r="B49" s="292">
        <v>26</v>
      </c>
      <c r="C49" s="294" t="s">
        <v>376</v>
      </c>
      <c r="D49" s="296" t="s">
        <v>377</v>
      </c>
      <c r="E49" s="301">
        <f>'26 Profesor onorific'!F5</f>
        <v>5</v>
      </c>
    </row>
    <row r="50" spans="2:5" ht="13.5" hidden="1" thickBot="1">
      <c r="B50" s="293"/>
      <c r="C50" s="295"/>
      <c r="D50" s="297"/>
      <c r="E50" s="302"/>
    </row>
    <row r="51" spans="2:5" ht="48.75" customHeight="1">
      <c r="B51" s="292">
        <v>27</v>
      </c>
      <c r="C51" s="294" t="s">
        <v>378</v>
      </c>
      <c r="D51" s="131" t="s">
        <v>379</v>
      </c>
      <c r="E51" s="301">
        <f>SUM('27A Doctoranzi in stagiu'!H5,'27B Teze sustinute'!G5,'27C Recenzor com doct'!I5)</f>
        <v>86</v>
      </c>
    </row>
    <row r="52" spans="2:5" ht="45.75" thickBot="1">
      <c r="B52" s="293"/>
      <c r="C52" s="295"/>
      <c r="D52" s="132" t="s">
        <v>380</v>
      </c>
      <c r="E52" s="303"/>
    </row>
    <row r="53" spans="2:5" ht="15">
      <c r="B53" s="292">
        <v>28</v>
      </c>
      <c r="C53" s="294" t="s">
        <v>381</v>
      </c>
      <c r="D53" s="131" t="s">
        <v>382</v>
      </c>
      <c r="E53" s="301">
        <f>SUM('28A Premii internationale'!G5,'28A Premii internationale'!G5)</f>
        <v>0</v>
      </c>
    </row>
    <row r="54" spans="2:5" ht="30.75" thickBot="1">
      <c r="B54" s="293"/>
      <c r="C54" s="295"/>
      <c r="D54" s="132" t="s">
        <v>383</v>
      </c>
      <c r="E54" s="303"/>
    </row>
    <row r="55" spans="2:5" ht="15">
      <c r="B55" s="292">
        <v>29</v>
      </c>
      <c r="C55" s="294" t="s">
        <v>384</v>
      </c>
      <c r="D55" s="131" t="s">
        <v>385</v>
      </c>
      <c r="E55" s="301">
        <f>SUM('29A Premii ale Academiei Romane'!G5,'29B Premii nationale'!G5)</f>
        <v>30</v>
      </c>
    </row>
    <row r="56" spans="2:5" ht="15.75" thickBot="1">
      <c r="B56" s="293"/>
      <c r="C56" s="295"/>
      <c r="D56" s="132" t="s">
        <v>386</v>
      </c>
      <c r="E56" s="303"/>
    </row>
  </sheetData>
  <mergeCells count="45">
    <mergeCell ref="E20:E23"/>
    <mergeCell ref="E28:E29"/>
    <mergeCell ref="E40:E41"/>
    <mergeCell ref="E55:E56"/>
    <mergeCell ref="E43:E44"/>
    <mergeCell ref="E46:E47"/>
    <mergeCell ref="E51:E52"/>
    <mergeCell ref="E53:E54"/>
    <mergeCell ref="E49:E50"/>
    <mergeCell ref="E31:E32"/>
    <mergeCell ref="E33:E34"/>
    <mergeCell ref="E35:E36"/>
    <mergeCell ref="E37:E38"/>
    <mergeCell ref="C28:C29"/>
    <mergeCell ref="E18:E19"/>
    <mergeCell ref="C40:C41"/>
    <mergeCell ref="B51:B52"/>
    <mergeCell ref="C51:C52"/>
    <mergeCell ref="C31:C32"/>
    <mergeCell ref="B33:B34"/>
    <mergeCell ref="C33:C34"/>
    <mergeCell ref="B35:B36"/>
    <mergeCell ref="C35:C36"/>
    <mergeCell ref="B31:B32"/>
    <mergeCell ref="B43:B44"/>
    <mergeCell ref="B46:B47"/>
    <mergeCell ref="C46:C47"/>
    <mergeCell ref="B37:B38"/>
    <mergeCell ref="B40:B41"/>
    <mergeCell ref="B28:B29"/>
    <mergeCell ref="B5:D5"/>
    <mergeCell ref="B7:D7"/>
    <mergeCell ref="C43:C44"/>
    <mergeCell ref="B49:B50"/>
    <mergeCell ref="C18:C19"/>
    <mergeCell ref="B20:B23"/>
    <mergeCell ref="C20:C23"/>
    <mergeCell ref="C37:C38"/>
    <mergeCell ref="B55:B56"/>
    <mergeCell ref="C55:C56"/>
    <mergeCell ref="C49:C50"/>
    <mergeCell ref="D49:D50"/>
    <mergeCell ref="B18:B19"/>
    <mergeCell ref="B53:B54"/>
    <mergeCell ref="C53:C54"/>
  </mergeCells>
  <phoneticPr fontId="8" type="noConversion"/>
  <printOptions horizontalCentered="1"/>
  <pageMargins left="0.23622047244094491" right="0.23622047244094491" top="0.74803149606299213" bottom="0.74803149606299213" header="0.31496062992125984" footer="0.31496062992125984"/>
  <pageSetup paperSize="9" fitToHeight="1000" orientation="landscape" horizontalDpi="1200" verticalDpi="1200" r:id="rId1"/>
  <headerFooter>
    <oddHeader>&amp;CCentrul de Cercetare în Ingineria Sistemelor Automate http://www.aut.upt.ro/centru-cercetare/</oddHeader>
  </headerFooter>
</worksheet>
</file>

<file path=xl/worksheets/sheet20.xml><?xml version="1.0" encoding="utf-8"?>
<worksheet xmlns="http://schemas.openxmlformats.org/spreadsheetml/2006/main" xmlns:r="http://schemas.openxmlformats.org/officeDocument/2006/relationships">
  <sheetPr>
    <pageSetUpPr fitToPage="1"/>
  </sheetPr>
  <dimension ref="A1:Q61"/>
  <sheetViews>
    <sheetView workbookViewId="0">
      <selection activeCell="H28" sqref="A3:H28"/>
    </sheetView>
  </sheetViews>
  <sheetFormatPr defaultRowHeight="12.75"/>
  <cols>
    <col min="1" max="1" width="7" style="61" customWidth="1"/>
    <col min="2" max="2" width="34.42578125" style="61" customWidth="1"/>
    <col min="3" max="3" width="28.42578125" style="61" customWidth="1"/>
    <col min="4" max="4" width="25.42578125" style="61" customWidth="1"/>
    <col min="5" max="5" width="29.5703125" style="61" customWidth="1"/>
    <col min="6" max="6" width="28.85546875" style="61" customWidth="1"/>
    <col min="7" max="7" width="10" style="61" customWidth="1"/>
    <col min="8" max="8" width="9.5703125" style="61" bestFit="1" customWidth="1"/>
    <col min="9" max="9" width="15.42578125" style="61" customWidth="1"/>
    <col min="10" max="10" width="18.7109375" style="61" customWidth="1"/>
    <col min="11" max="16384" width="9.140625" style="61"/>
  </cols>
  <sheetData>
    <row r="1" spans="1:17" s="52" customFormat="1"/>
    <row r="2" spans="1:17" s="52" customFormat="1"/>
    <row r="3" spans="1:17" s="52" customFormat="1" ht="15.75">
      <c r="A3" s="318" t="s">
        <v>1321</v>
      </c>
      <c r="B3" s="318"/>
      <c r="C3" s="318"/>
      <c r="D3" s="318"/>
      <c r="E3" s="318"/>
      <c r="F3" s="61"/>
      <c r="G3" s="61"/>
      <c r="H3" s="99"/>
      <c r="I3" s="99"/>
      <c r="J3" s="99"/>
    </row>
    <row r="4" spans="1:17" customFormat="1" ht="15.75">
      <c r="H4" s="102"/>
      <c r="I4" s="26"/>
      <c r="J4" s="26"/>
      <c r="K4" s="26"/>
      <c r="L4" s="26"/>
    </row>
    <row r="5" spans="1:17" customFormat="1" ht="15.75">
      <c r="A5" s="14"/>
      <c r="B5" s="14"/>
      <c r="C5" s="14"/>
      <c r="D5" s="14"/>
      <c r="E5" s="14"/>
      <c r="F5" s="309" t="s">
        <v>510</v>
      </c>
      <c r="G5" s="339"/>
      <c r="H5" s="116">
        <f>SUM(H8:H870)</f>
        <v>126</v>
      </c>
      <c r="I5" s="1"/>
      <c r="J5" s="1"/>
      <c r="K5" s="143"/>
      <c r="L5" s="143"/>
      <c r="N5" s="143"/>
      <c r="O5" s="143"/>
      <c r="P5" s="143"/>
      <c r="Q5" s="143"/>
    </row>
    <row r="6" spans="1:17" customFormat="1">
      <c r="A6" s="67"/>
      <c r="B6" s="67"/>
      <c r="C6" s="67"/>
      <c r="D6" s="67"/>
      <c r="E6" s="67"/>
      <c r="F6" s="67"/>
      <c r="G6" s="67"/>
      <c r="H6" s="67"/>
      <c r="I6" s="67"/>
      <c r="J6" s="67"/>
      <c r="K6" s="67"/>
      <c r="L6" s="67"/>
      <c r="M6" s="67"/>
      <c r="N6" s="67"/>
      <c r="O6" s="67"/>
      <c r="P6" s="67"/>
      <c r="Q6" s="67"/>
    </row>
    <row r="7" spans="1:17" s="52" customFormat="1" ht="25.5">
      <c r="A7" s="78" t="s">
        <v>470</v>
      </c>
      <c r="B7" s="78" t="s">
        <v>452</v>
      </c>
      <c r="C7" s="78" t="s">
        <v>1318</v>
      </c>
      <c r="D7" s="78" t="s">
        <v>1319</v>
      </c>
      <c r="E7" s="78" t="s">
        <v>1322</v>
      </c>
      <c r="F7" s="78" t="s">
        <v>140</v>
      </c>
      <c r="G7" s="78" t="s">
        <v>474</v>
      </c>
      <c r="H7" s="120" t="s">
        <v>505</v>
      </c>
      <c r="I7" s="99"/>
      <c r="J7" s="99"/>
    </row>
    <row r="8" spans="1:17" s="52" customFormat="1" ht="51">
      <c r="A8" s="31">
        <v>1</v>
      </c>
      <c r="B8" s="59" t="s">
        <v>127</v>
      </c>
      <c r="C8" s="59" t="s">
        <v>128</v>
      </c>
      <c r="D8" s="59">
        <v>2010</v>
      </c>
      <c r="E8" s="59" t="s">
        <v>629</v>
      </c>
      <c r="F8" s="51" t="s">
        <v>1420</v>
      </c>
      <c r="G8" s="59" t="s">
        <v>1421</v>
      </c>
      <c r="H8" s="114">
        <f>6</f>
        <v>6</v>
      </c>
      <c r="I8" s="99"/>
      <c r="J8" s="99"/>
    </row>
    <row r="9" spans="1:17" s="52" customFormat="1" ht="51">
      <c r="A9" s="31">
        <f t="shared" ref="A9:A28" si="0">A8+1</f>
        <v>2</v>
      </c>
      <c r="B9" s="59" t="s">
        <v>630</v>
      </c>
      <c r="C9" s="59" t="s">
        <v>128</v>
      </c>
      <c r="D9" s="59">
        <v>2010</v>
      </c>
      <c r="E9" s="59" t="s">
        <v>629</v>
      </c>
      <c r="F9" s="51" t="s">
        <v>1420</v>
      </c>
      <c r="G9" s="59" t="s">
        <v>1421</v>
      </c>
      <c r="H9" s="114">
        <f>6</f>
        <v>6</v>
      </c>
      <c r="I9" s="99"/>
      <c r="J9" s="99"/>
    </row>
    <row r="10" spans="1:17" s="52" customFormat="1" ht="38.25">
      <c r="A10" s="31">
        <f t="shared" si="0"/>
        <v>3</v>
      </c>
      <c r="B10" s="31" t="s">
        <v>1599</v>
      </c>
      <c r="C10" s="31" t="s">
        <v>1417</v>
      </c>
      <c r="D10" s="31">
        <v>2010</v>
      </c>
      <c r="E10" s="31" t="s">
        <v>1323</v>
      </c>
      <c r="F10" s="51" t="s">
        <v>1416</v>
      </c>
      <c r="G10" s="59" t="s">
        <v>137</v>
      </c>
      <c r="H10" s="114">
        <f>6</f>
        <v>6</v>
      </c>
      <c r="I10" s="99"/>
      <c r="J10" s="99"/>
    </row>
    <row r="11" spans="1:17" s="52" customFormat="1" ht="62.25" customHeight="1">
      <c r="A11" s="31">
        <f t="shared" si="0"/>
        <v>4</v>
      </c>
      <c r="B11" s="31" t="s">
        <v>1599</v>
      </c>
      <c r="C11" s="31" t="s">
        <v>1417</v>
      </c>
      <c r="D11" s="31">
        <v>2009</v>
      </c>
      <c r="E11" s="31" t="s">
        <v>1323</v>
      </c>
      <c r="F11" s="51" t="s">
        <v>1416</v>
      </c>
      <c r="G11" s="59" t="s">
        <v>137</v>
      </c>
      <c r="H11" s="114">
        <f>6</f>
        <v>6</v>
      </c>
      <c r="I11" s="99"/>
      <c r="J11" s="99"/>
    </row>
    <row r="12" spans="1:17" s="52" customFormat="1" ht="38.25">
      <c r="A12" s="31">
        <f t="shared" si="0"/>
        <v>5</v>
      </c>
      <c r="B12" s="31" t="s">
        <v>1599</v>
      </c>
      <c r="C12" s="31" t="s">
        <v>1417</v>
      </c>
      <c r="D12" s="31">
        <v>2008</v>
      </c>
      <c r="E12" s="31" t="s">
        <v>1323</v>
      </c>
      <c r="F12" s="51" t="s">
        <v>1416</v>
      </c>
      <c r="G12" s="59" t="s">
        <v>137</v>
      </c>
      <c r="H12" s="114">
        <f>6</f>
        <v>6</v>
      </c>
      <c r="I12" s="99"/>
      <c r="J12" s="99"/>
    </row>
    <row r="13" spans="1:17" s="52" customFormat="1" ht="38.25">
      <c r="A13" s="31">
        <f t="shared" si="0"/>
        <v>6</v>
      </c>
      <c r="B13" s="31" t="s">
        <v>1598</v>
      </c>
      <c r="C13" s="59" t="s">
        <v>631</v>
      </c>
      <c r="D13" s="31">
        <v>2010</v>
      </c>
      <c r="E13" s="31" t="s">
        <v>1323</v>
      </c>
      <c r="F13" s="51" t="s">
        <v>1416</v>
      </c>
      <c r="G13" s="59" t="s">
        <v>137</v>
      </c>
      <c r="H13" s="114">
        <f>6</f>
        <v>6</v>
      </c>
      <c r="I13" s="99"/>
      <c r="J13" s="99"/>
    </row>
    <row r="14" spans="1:17" s="52" customFormat="1" ht="65.25" customHeight="1">
      <c r="A14" s="31">
        <f t="shared" si="0"/>
        <v>7</v>
      </c>
      <c r="B14" s="31" t="s">
        <v>1598</v>
      </c>
      <c r="C14" s="59" t="s">
        <v>631</v>
      </c>
      <c r="D14" s="31">
        <v>2009</v>
      </c>
      <c r="E14" s="31" t="s">
        <v>1323</v>
      </c>
      <c r="F14" s="51" t="s">
        <v>1416</v>
      </c>
      <c r="G14" s="59" t="s">
        <v>137</v>
      </c>
      <c r="H14" s="114">
        <f>6</f>
        <v>6</v>
      </c>
      <c r="I14" s="99"/>
      <c r="J14" s="99"/>
    </row>
    <row r="15" spans="1:17" s="52" customFormat="1" ht="65.25" customHeight="1">
      <c r="A15" s="31">
        <f t="shared" si="0"/>
        <v>8</v>
      </c>
      <c r="B15" s="31" t="s">
        <v>1598</v>
      </c>
      <c r="C15" s="59" t="s">
        <v>631</v>
      </c>
      <c r="D15" s="31">
        <v>2008</v>
      </c>
      <c r="E15" s="31" t="s">
        <v>1323</v>
      </c>
      <c r="F15" s="51" t="s">
        <v>1416</v>
      </c>
      <c r="G15" s="59" t="s">
        <v>137</v>
      </c>
      <c r="H15" s="114">
        <f>6</f>
        <v>6</v>
      </c>
      <c r="I15" s="99"/>
      <c r="J15" s="99"/>
    </row>
    <row r="16" spans="1:17" s="52" customFormat="1" ht="65.25" customHeight="1">
      <c r="A16" s="31">
        <f t="shared" si="0"/>
        <v>9</v>
      </c>
      <c r="B16" s="31" t="s">
        <v>1599</v>
      </c>
      <c r="C16" s="30" t="s">
        <v>632</v>
      </c>
      <c r="D16" s="30">
        <v>2010</v>
      </c>
      <c r="E16" s="30" t="s">
        <v>633</v>
      </c>
      <c r="F16" s="33" t="s">
        <v>634</v>
      </c>
      <c r="G16" s="36" t="s">
        <v>635</v>
      </c>
      <c r="H16" s="114">
        <f>6</f>
        <v>6</v>
      </c>
      <c r="I16" s="99"/>
      <c r="J16" s="99"/>
    </row>
    <row r="17" spans="1:10" s="52" customFormat="1" ht="65.25" customHeight="1">
      <c r="A17" s="31">
        <f t="shared" si="0"/>
        <v>10</v>
      </c>
      <c r="B17" s="31" t="s">
        <v>1599</v>
      </c>
      <c r="C17" s="30" t="s">
        <v>632</v>
      </c>
      <c r="D17" s="30">
        <v>2009</v>
      </c>
      <c r="E17" s="30" t="s">
        <v>633</v>
      </c>
      <c r="F17" s="33" t="s">
        <v>634</v>
      </c>
      <c r="G17" s="36" t="s">
        <v>635</v>
      </c>
      <c r="H17" s="114">
        <f>6</f>
        <v>6</v>
      </c>
      <c r="I17" s="99"/>
      <c r="J17" s="99"/>
    </row>
    <row r="18" spans="1:10" s="52" customFormat="1" ht="65.25" customHeight="1">
      <c r="A18" s="31">
        <f t="shared" si="0"/>
        <v>11</v>
      </c>
      <c r="B18" s="59" t="s">
        <v>1599</v>
      </c>
      <c r="C18" s="36" t="s">
        <v>632</v>
      </c>
      <c r="D18" s="36">
        <v>2010</v>
      </c>
      <c r="E18" s="36" t="s">
        <v>636</v>
      </c>
      <c r="F18" s="168" t="s">
        <v>637</v>
      </c>
      <c r="G18" s="36" t="s">
        <v>638</v>
      </c>
      <c r="H18" s="114">
        <f>6</f>
        <v>6</v>
      </c>
      <c r="I18" s="99"/>
      <c r="J18" s="99"/>
    </row>
    <row r="19" spans="1:10" s="52" customFormat="1" ht="65.25" customHeight="1">
      <c r="A19" s="31">
        <f t="shared" si="0"/>
        <v>12</v>
      </c>
      <c r="B19" s="59" t="s">
        <v>1599</v>
      </c>
      <c r="C19" s="36" t="s">
        <v>632</v>
      </c>
      <c r="D19" s="36">
        <v>2009</v>
      </c>
      <c r="E19" s="36" t="s">
        <v>636</v>
      </c>
      <c r="F19" s="168" t="s">
        <v>637</v>
      </c>
      <c r="G19" s="36" t="s">
        <v>638</v>
      </c>
      <c r="H19" s="114">
        <f>6</f>
        <v>6</v>
      </c>
      <c r="I19" s="99"/>
      <c r="J19" s="99"/>
    </row>
    <row r="20" spans="1:10" s="52" customFormat="1" ht="65.25" customHeight="1">
      <c r="A20" s="31">
        <f t="shared" si="0"/>
        <v>13</v>
      </c>
      <c r="B20" s="59" t="s">
        <v>1599</v>
      </c>
      <c r="C20" s="36" t="s">
        <v>632</v>
      </c>
      <c r="D20" s="36">
        <v>2008</v>
      </c>
      <c r="E20" s="36" t="s">
        <v>636</v>
      </c>
      <c r="F20" s="168" t="s">
        <v>637</v>
      </c>
      <c r="G20" s="36" t="s">
        <v>638</v>
      </c>
      <c r="H20" s="114">
        <f>6</f>
        <v>6</v>
      </c>
      <c r="I20" s="99"/>
      <c r="J20" s="99"/>
    </row>
    <row r="21" spans="1:10" s="52" customFormat="1" ht="65.25" customHeight="1">
      <c r="A21" s="31">
        <f t="shared" si="0"/>
        <v>14</v>
      </c>
      <c r="B21" s="59" t="s">
        <v>1599</v>
      </c>
      <c r="C21" s="36" t="s">
        <v>632</v>
      </c>
      <c r="D21" s="36">
        <v>2007</v>
      </c>
      <c r="E21" s="36" t="s">
        <v>636</v>
      </c>
      <c r="F21" s="168" t="s">
        <v>637</v>
      </c>
      <c r="G21" s="36" t="s">
        <v>638</v>
      </c>
      <c r="H21" s="114">
        <f>6</f>
        <v>6</v>
      </c>
      <c r="I21" s="99"/>
      <c r="J21" s="99"/>
    </row>
    <row r="22" spans="1:10" s="52" customFormat="1" ht="65.25" customHeight="1">
      <c r="A22" s="31">
        <f t="shared" si="0"/>
        <v>15</v>
      </c>
      <c r="B22" s="59" t="s">
        <v>1599</v>
      </c>
      <c r="C22" s="36" t="s">
        <v>632</v>
      </c>
      <c r="D22" s="36">
        <v>2006</v>
      </c>
      <c r="E22" s="36" t="s">
        <v>636</v>
      </c>
      <c r="F22" s="168" t="s">
        <v>637</v>
      </c>
      <c r="G22" s="36" t="s">
        <v>638</v>
      </c>
      <c r="H22" s="114">
        <f>6</f>
        <v>6</v>
      </c>
      <c r="I22" s="99"/>
      <c r="J22" s="99"/>
    </row>
    <row r="23" spans="1:10" s="52" customFormat="1" ht="65.25" customHeight="1">
      <c r="A23" s="31">
        <f t="shared" si="0"/>
        <v>16</v>
      </c>
      <c r="B23" s="59" t="s">
        <v>1599</v>
      </c>
      <c r="C23" s="36" t="s">
        <v>632</v>
      </c>
      <c r="D23" s="36">
        <v>2010</v>
      </c>
      <c r="E23" s="36" t="s">
        <v>639</v>
      </c>
      <c r="F23" s="168" t="s">
        <v>640</v>
      </c>
      <c r="G23" s="36" t="s">
        <v>641</v>
      </c>
      <c r="H23" s="114">
        <f>6</f>
        <v>6</v>
      </c>
      <c r="I23" s="99"/>
      <c r="J23" s="99"/>
    </row>
    <row r="24" spans="1:10" s="52" customFormat="1" ht="65.25" customHeight="1">
      <c r="A24" s="31">
        <f t="shared" si="0"/>
        <v>17</v>
      </c>
      <c r="B24" s="59" t="s">
        <v>1599</v>
      </c>
      <c r="C24" s="36" t="s">
        <v>632</v>
      </c>
      <c r="D24" s="36">
        <v>2009</v>
      </c>
      <c r="E24" s="36" t="s">
        <v>639</v>
      </c>
      <c r="F24" s="168" t="s">
        <v>640</v>
      </c>
      <c r="G24" s="36" t="s">
        <v>641</v>
      </c>
      <c r="H24" s="114">
        <f>6</f>
        <v>6</v>
      </c>
      <c r="I24" s="99"/>
      <c r="J24" s="99"/>
    </row>
    <row r="25" spans="1:10" s="52" customFormat="1" ht="65.25" customHeight="1">
      <c r="A25" s="31">
        <f t="shared" si="0"/>
        <v>18</v>
      </c>
      <c r="B25" s="31" t="s">
        <v>1599</v>
      </c>
      <c r="C25" s="30" t="s">
        <v>632</v>
      </c>
      <c r="D25" s="31">
        <v>2010</v>
      </c>
      <c r="E25" s="31" t="s">
        <v>642</v>
      </c>
      <c r="F25" s="32" t="s">
        <v>643</v>
      </c>
      <c r="G25" s="30" t="s">
        <v>644</v>
      </c>
      <c r="H25" s="114">
        <f>6</f>
        <v>6</v>
      </c>
      <c r="I25" s="99"/>
      <c r="J25" s="99"/>
    </row>
    <row r="26" spans="1:10" s="52" customFormat="1" ht="65.25" customHeight="1">
      <c r="A26" s="31">
        <f t="shared" si="0"/>
        <v>19</v>
      </c>
      <c r="B26" s="31" t="s">
        <v>1599</v>
      </c>
      <c r="C26" s="30" t="s">
        <v>632</v>
      </c>
      <c r="D26" s="31">
        <v>2009</v>
      </c>
      <c r="E26" s="31" t="s">
        <v>642</v>
      </c>
      <c r="F26" s="32" t="s">
        <v>643</v>
      </c>
      <c r="G26" s="30" t="s">
        <v>644</v>
      </c>
      <c r="H26" s="114">
        <f>6</f>
        <v>6</v>
      </c>
      <c r="I26" s="99"/>
      <c r="J26" s="99"/>
    </row>
    <row r="27" spans="1:10" s="52" customFormat="1" ht="65.25" customHeight="1">
      <c r="A27" s="31">
        <f t="shared" si="0"/>
        <v>20</v>
      </c>
      <c r="B27" s="31" t="s">
        <v>1599</v>
      </c>
      <c r="C27" s="30" t="s">
        <v>632</v>
      </c>
      <c r="D27" s="31">
        <v>2008</v>
      </c>
      <c r="E27" s="31" t="s">
        <v>642</v>
      </c>
      <c r="F27" s="32" t="s">
        <v>643</v>
      </c>
      <c r="G27" s="30" t="s">
        <v>644</v>
      </c>
      <c r="H27" s="114">
        <f>6</f>
        <v>6</v>
      </c>
      <c r="I27" s="99"/>
      <c r="J27" s="99"/>
    </row>
    <row r="28" spans="1:10" s="52" customFormat="1" ht="65.25" customHeight="1">
      <c r="A28" s="31">
        <f t="shared" si="0"/>
        <v>21</v>
      </c>
      <c r="B28" s="31" t="s">
        <v>1599</v>
      </c>
      <c r="C28" s="30" t="s">
        <v>632</v>
      </c>
      <c r="D28" s="31">
        <v>2007</v>
      </c>
      <c r="E28" s="31" t="s">
        <v>642</v>
      </c>
      <c r="F28" s="32" t="s">
        <v>643</v>
      </c>
      <c r="G28" s="30" t="s">
        <v>644</v>
      </c>
      <c r="H28" s="114">
        <f>6</f>
        <v>6</v>
      </c>
      <c r="I28" s="99"/>
      <c r="J28" s="99"/>
    </row>
    <row r="29" spans="1:10">
      <c r="A29" s="159"/>
      <c r="H29" s="159"/>
      <c r="I29" s="159"/>
      <c r="J29" s="159"/>
    </row>
    <row r="30" spans="1:10">
      <c r="A30" s="159"/>
      <c r="H30" s="159"/>
      <c r="I30" s="159"/>
      <c r="J30" s="159"/>
    </row>
    <row r="31" spans="1:10">
      <c r="A31" s="159"/>
      <c r="H31" s="159"/>
      <c r="I31" s="159"/>
      <c r="J31" s="159"/>
    </row>
    <row r="32" spans="1:10">
      <c r="A32" s="159"/>
      <c r="H32" s="159"/>
      <c r="I32" s="159"/>
      <c r="J32" s="159"/>
    </row>
    <row r="33" spans="1:10">
      <c r="A33" s="159"/>
      <c r="H33" s="159"/>
      <c r="I33" s="159"/>
      <c r="J33" s="159"/>
    </row>
    <row r="34" spans="1:10">
      <c r="A34" s="159"/>
      <c r="H34" s="159"/>
      <c r="I34" s="159"/>
      <c r="J34" s="159"/>
    </row>
    <row r="35" spans="1:10">
      <c r="A35" s="159"/>
      <c r="H35" s="159"/>
      <c r="I35" s="159"/>
      <c r="J35" s="159"/>
    </row>
    <row r="36" spans="1:10">
      <c r="A36" s="159"/>
      <c r="H36" s="159"/>
      <c r="I36" s="159"/>
      <c r="J36" s="159"/>
    </row>
    <row r="37" spans="1:10">
      <c r="A37" s="159"/>
    </row>
    <row r="38" spans="1:10">
      <c r="A38" s="159"/>
    </row>
    <row r="39" spans="1:10">
      <c r="A39" s="159"/>
    </row>
    <row r="40" spans="1:10">
      <c r="A40" s="159"/>
    </row>
    <row r="41" spans="1:10">
      <c r="A41" s="159"/>
    </row>
    <row r="42" spans="1:10">
      <c r="A42" s="159"/>
    </row>
    <row r="43" spans="1:10">
      <c r="A43" s="159"/>
    </row>
    <row r="44" spans="1:10">
      <c r="A44" s="159"/>
    </row>
    <row r="45" spans="1:10">
      <c r="A45" s="159"/>
    </row>
    <row r="46" spans="1:10">
      <c r="A46" s="159"/>
    </row>
    <row r="47" spans="1:10">
      <c r="A47" s="159"/>
    </row>
    <row r="48" spans="1:10">
      <c r="A48" s="159"/>
    </row>
    <row r="49" spans="1:1">
      <c r="A49" s="159"/>
    </row>
    <row r="50" spans="1:1">
      <c r="A50" s="159"/>
    </row>
    <row r="51" spans="1:1">
      <c r="A51" s="159"/>
    </row>
    <row r="52" spans="1:1">
      <c r="A52" s="159"/>
    </row>
    <row r="53" spans="1:1">
      <c r="A53" s="159"/>
    </row>
    <row r="54" spans="1:1">
      <c r="A54" s="159"/>
    </row>
    <row r="55" spans="1:1">
      <c r="A55" s="159"/>
    </row>
    <row r="56" spans="1:1">
      <c r="A56" s="159"/>
    </row>
    <row r="57" spans="1:1">
      <c r="A57" s="159"/>
    </row>
    <row r="58" spans="1:1">
      <c r="A58" s="159"/>
    </row>
    <row r="59" spans="1:1">
      <c r="A59" s="159"/>
    </row>
    <row r="60" spans="1:1">
      <c r="A60" s="159"/>
    </row>
    <row r="61" spans="1:1">
      <c r="A61" s="159"/>
    </row>
  </sheetData>
  <mergeCells count="2">
    <mergeCell ref="A3:E3"/>
    <mergeCell ref="F5:G5"/>
  </mergeCells>
  <phoneticPr fontId="0" type="noConversion"/>
  <hyperlinks>
    <hyperlink ref="F11" r:id="rId1"/>
    <hyperlink ref="F8" r:id="rId2"/>
    <hyperlink ref="F10" r:id="rId3"/>
    <hyperlink ref="F12" r:id="rId4"/>
    <hyperlink ref="F9" r:id="rId5"/>
    <hyperlink ref="F13" r:id="rId6"/>
    <hyperlink ref="F14" r:id="rId7"/>
    <hyperlink ref="F15" r:id="rId8"/>
    <hyperlink ref="F16" r:id="rId9"/>
    <hyperlink ref="F17" r:id="rId10"/>
  </hyperlinks>
  <printOptions horizontalCentered="1"/>
  <pageMargins left="0.23622047244094491" right="0.23622047244094491" top="1.0629921259842521" bottom="0.74803149606299213" header="0.51181102362204722" footer="0.31496062992125984"/>
  <pageSetup paperSize="9" scale="83" fitToHeight="1000" orientation="landscape" r:id="rId11"/>
  <headerFooter alignWithMargins="0">
    <oddHeader>&amp;CCentrul de Cercetare în Ingineria Sistemelor Automate http://www.aut.upt.ro/centru-cercetare/</oddHeader>
  </headerFooter>
  <drawing r:id="rId12"/>
</worksheet>
</file>

<file path=xl/worksheets/sheet21.xml><?xml version="1.0" encoding="utf-8"?>
<worksheet xmlns="http://schemas.openxmlformats.org/spreadsheetml/2006/main" xmlns:r="http://schemas.openxmlformats.org/officeDocument/2006/relationships">
  <sheetPr>
    <pageSetUpPr fitToPage="1"/>
  </sheetPr>
  <dimension ref="A3:Q77"/>
  <sheetViews>
    <sheetView workbookViewId="0">
      <selection activeCell="H77" sqref="A3:H77"/>
    </sheetView>
  </sheetViews>
  <sheetFormatPr defaultRowHeight="12.75"/>
  <cols>
    <col min="1" max="1" width="7" style="61" customWidth="1"/>
    <col min="2" max="2" width="34.42578125" style="61" customWidth="1"/>
    <col min="3" max="3" width="16.85546875" style="61" customWidth="1"/>
    <col min="4" max="4" width="13.85546875" style="61" customWidth="1"/>
    <col min="5" max="5" width="27" style="61" customWidth="1"/>
    <col min="6" max="6" width="29.42578125" style="61" customWidth="1"/>
    <col min="7" max="8" width="11.42578125" style="61" customWidth="1"/>
    <col min="9" max="9" width="15.42578125" style="61" customWidth="1"/>
    <col min="10" max="10" width="18.7109375" style="61" customWidth="1"/>
    <col min="11" max="16384" width="9.140625" style="61"/>
  </cols>
  <sheetData>
    <row r="3" spans="1:17" ht="15.75">
      <c r="A3" s="318" t="s">
        <v>1324</v>
      </c>
      <c r="B3" s="318"/>
      <c r="C3" s="318"/>
      <c r="D3" s="318"/>
      <c r="E3" s="318"/>
    </row>
    <row r="4" spans="1:17" customFormat="1" ht="15.75">
      <c r="H4" s="102"/>
      <c r="I4" s="26"/>
      <c r="J4" s="26"/>
      <c r="K4" s="26"/>
      <c r="L4" s="26"/>
    </row>
    <row r="5" spans="1:17" customFormat="1" ht="15.75">
      <c r="A5" s="14"/>
      <c r="B5" s="14"/>
      <c r="C5" s="14"/>
      <c r="D5" s="14"/>
      <c r="E5" s="14"/>
      <c r="F5" s="309" t="s">
        <v>510</v>
      </c>
      <c r="G5" s="338"/>
      <c r="H5" s="116">
        <f>SUM(H8:H813)</f>
        <v>350</v>
      </c>
      <c r="I5" s="1"/>
      <c r="J5" s="1"/>
      <c r="K5" s="143"/>
      <c r="L5" s="143"/>
      <c r="N5" s="143"/>
      <c r="O5" s="143"/>
      <c r="P5" s="143"/>
      <c r="Q5" s="143"/>
    </row>
    <row r="6" spans="1:17" customFormat="1">
      <c r="A6" s="67"/>
      <c r="B6" s="67"/>
      <c r="C6" s="67"/>
      <c r="D6" s="67"/>
      <c r="E6" s="67"/>
      <c r="F6" s="67"/>
      <c r="G6" s="67"/>
      <c r="H6" s="67"/>
      <c r="I6" s="67"/>
      <c r="J6" s="67"/>
      <c r="K6" s="67"/>
      <c r="L6" s="67"/>
      <c r="M6" s="67"/>
      <c r="N6" s="67"/>
      <c r="O6" s="67"/>
      <c r="P6" s="67"/>
      <c r="Q6" s="67"/>
    </row>
    <row r="7" spans="1:17" ht="25.5" customHeight="1">
      <c r="A7" s="120" t="s">
        <v>470</v>
      </c>
      <c r="B7" s="120" t="s">
        <v>452</v>
      </c>
      <c r="C7" s="120" t="s">
        <v>1325</v>
      </c>
      <c r="D7" s="120" t="s">
        <v>1326</v>
      </c>
      <c r="E7" s="120" t="s">
        <v>1310</v>
      </c>
      <c r="F7" s="120" t="s">
        <v>140</v>
      </c>
      <c r="G7" s="120" t="s">
        <v>474</v>
      </c>
      <c r="H7" s="120" t="s">
        <v>505</v>
      </c>
      <c r="I7" s="29"/>
    </row>
    <row r="8" spans="1:17" s="52" customFormat="1" ht="25.5">
      <c r="A8" s="59">
        <v>1</v>
      </c>
      <c r="B8" s="31" t="s">
        <v>1598</v>
      </c>
      <c r="C8" s="30" t="s">
        <v>118</v>
      </c>
      <c r="D8" s="31">
        <v>2010</v>
      </c>
      <c r="E8" s="31" t="s">
        <v>645</v>
      </c>
      <c r="F8" s="199" t="s">
        <v>119</v>
      </c>
      <c r="G8" s="30" t="s">
        <v>120</v>
      </c>
      <c r="H8" s="114">
        <f>5</f>
        <v>5</v>
      </c>
    </row>
    <row r="9" spans="1:17" s="52" customFormat="1" ht="25.5">
      <c r="A9" s="59">
        <f t="shared" ref="A9:A49" si="0">A8+1</f>
        <v>2</v>
      </c>
      <c r="B9" s="31" t="s">
        <v>1598</v>
      </c>
      <c r="C9" s="30" t="s">
        <v>118</v>
      </c>
      <c r="D9" s="31">
        <v>2009</v>
      </c>
      <c r="E9" s="31" t="s">
        <v>645</v>
      </c>
      <c r="F9" s="199" t="s">
        <v>119</v>
      </c>
      <c r="G9" s="30" t="s">
        <v>120</v>
      </c>
      <c r="H9" s="114">
        <f>5</f>
        <v>5</v>
      </c>
    </row>
    <row r="10" spans="1:17" s="52" customFormat="1" ht="38.25">
      <c r="A10" s="59">
        <f t="shared" si="0"/>
        <v>3</v>
      </c>
      <c r="B10" s="31" t="s">
        <v>1598</v>
      </c>
      <c r="C10" s="30" t="s">
        <v>118</v>
      </c>
      <c r="D10" s="31">
        <v>2010</v>
      </c>
      <c r="E10" s="30" t="s">
        <v>646</v>
      </c>
      <c r="F10" s="200" t="s">
        <v>647</v>
      </c>
      <c r="G10" s="30" t="s">
        <v>81</v>
      </c>
      <c r="H10" s="114">
        <f>5</f>
        <v>5</v>
      </c>
    </row>
    <row r="11" spans="1:17" s="52" customFormat="1" ht="38.25">
      <c r="A11" s="59">
        <f t="shared" si="0"/>
        <v>4</v>
      </c>
      <c r="B11" s="31" t="s">
        <v>1599</v>
      </c>
      <c r="C11" s="30" t="s">
        <v>118</v>
      </c>
      <c r="D11" s="31">
        <v>2010</v>
      </c>
      <c r="E11" s="30" t="s">
        <v>646</v>
      </c>
      <c r="F11" s="200" t="s">
        <v>647</v>
      </c>
      <c r="G11" s="30" t="s">
        <v>81</v>
      </c>
      <c r="H11" s="114">
        <f>5</f>
        <v>5</v>
      </c>
    </row>
    <row r="12" spans="1:17" s="52" customFormat="1" ht="38.25">
      <c r="A12" s="59">
        <f t="shared" si="0"/>
        <v>5</v>
      </c>
      <c r="B12" s="31" t="s">
        <v>1599</v>
      </c>
      <c r="C12" s="30" t="s">
        <v>118</v>
      </c>
      <c r="D12" s="31">
        <v>2009</v>
      </c>
      <c r="E12" s="30" t="s">
        <v>646</v>
      </c>
      <c r="F12" s="200" t="s">
        <v>647</v>
      </c>
      <c r="G12" s="30" t="s">
        <v>81</v>
      </c>
      <c r="H12" s="114">
        <f>5</f>
        <v>5</v>
      </c>
    </row>
    <row r="13" spans="1:17" s="52" customFormat="1" ht="38.25">
      <c r="A13" s="59">
        <f t="shared" si="0"/>
        <v>6</v>
      </c>
      <c r="B13" s="31" t="s">
        <v>1599</v>
      </c>
      <c r="C13" s="30" t="s">
        <v>118</v>
      </c>
      <c r="D13" s="31">
        <v>2008</v>
      </c>
      <c r="E13" s="30" t="s">
        <v>646</v>
      </c>
      <c r="F13" s="200" t="s">
        <v>647</v>
      </c>
      <c r="G13" s="30" t="s">
        <v>81</v>
      </c>
      <c r="H13" s="114">
        <f>5</f>
        <v>5</v>
      </c>
    </row>
    <row r="14" spans="1:17" s="99" customFormat="1" ht="38.25">
      <c r="A14" s="59">
        <f t="shared" si="0"/>
        <v>7</v>
      </c>
      <c r="B14" s="31" t="s">
        <v>1599</v>
      </c>
      <c r="C14" s="30" t="s">
        <v>118</v>
      </c>
      <c r="D14" s="31">
        <v>2010</v>
      </c>
      <c r="E14" s="30" t="s">
        <v>648</v>
      </c>
      <c r="F14" s="201" t="s">
        <v>649</v>
      </c>
      <c r="G14" s="30" t="s">
        <v>650</v>
      </c>
      <c r="H14" s="114">
        <f>5</f>
        <v>5</v>
      </c>
    </row>
    <row r="15" spans="1:17" s="99" customFormat="1" ht="38.25">
      <c r="A15" s="59">
        <f t="shared" si="0"/>
        <v>8</v>
      </c>
      <c r="B15" s="31" t="s">
        <v>1599</v>
      </c>
      <c r="C15" s="30" t="s">
        <v>118</v>
      </c>
      <c r="D15" s="31">
        <v>2009</v>
      </c>
      <c r="E15" s="30" t="s">
        <v>648</v>
      </c>
      <c r="F15" s="201" t="s">
        <v>649</v>
      </c>
      <c r="G15" s="30" t="s">
        <v>650</v>
      </c>
      <c r="H15" s="114">
        <f>5</f>
        <v>5</v>
      </c>
    </row>
    <row r="16" spans="1:17" s="99" customFormat="1" ht="38.25">
      <c r="A16" s="59">
        <f t="shared" si="0"/>
        <v>9</v>
      </c>
      <c r="B16" s="31" t="s">
        <v>1599</v>
      </c>
      <c r="C16" s="30" t="s">
        <v>118</v>
      </c>
      <c r="D16" s="31">
        <v>2008</v>
      </c>
      <c r="E16" s="30" t="s">
        <v>648</v>
      </c>
      <c r="F16" s="201" t="s">
        <v>649</v>
      </c>
      <c r="G16" s="30" t="s">
        <v>650</v>
      </c>
      <c r="H16" s="114">
        <f>5</f>
        <v>5</v>
      </c>
    </row>
    <row r="17" spans="1:8" s="99" customFormat="1" ht="25.5">
      <c r="A17" s="59">
        <f t="shared" si="0"/>
        <v>10</v>
      </c>
      <c r="B17" s="31" t="s">
        <v>1599</v>
      </c>
      <c r="C17" s="30" t="s">
        <v>118</v>
      </c>
      <c r="D17" s="31">
        <v>2010</v>
      </c>
      <c r="E17" s="31" t="s">
        <v>645</v>
      </c>
      <c r="F17" s="199" t="s">
        <v>119</v>
      </c>
      <c r="G17" s="30" t="s">
        <v>120</v>
      </c>
      <c r="H17" s="114">
        <f>5</f>
        <v>5</v>
      </c>
    </row>
    <row r="18" spans="1:8" s="99" customFormat="1" ht="25.5">
      <c r="A18" s="59">
        <f t="shared" si="0"/>
        <v>11</v>
      </c>
      <c r="B18" s="31" t="s">
        <v>1599</v>
      </c>
      <c r="C18" s="30" t="s">
        <v>118</v>
      </c>
      <c r="D18" s="31">
        <v>2009</v>
      </c>
      <c r="E18" s="31" t="s">
        <v>645</v>
      </c>
      <c r="F18" s="199" t="s">
        <v>119</v>
      </c>
      <c r="G18" s="30" t="s">
        <v>120</v>
      </c>
      <c r="H18" s="114">
        <f>5</f>
        <v>5</v>
      </c>
    </row>
    <row r="19" spans="1:8" s="99" customFormat="1" ht="25.5">
      <c r="A19" s="59">
        <f t="shared" si="0"/>
        <v>12</v>
      </c>
      <c r="B19" s="31" t="s">
        <v>1599</v>
      </c>
      <c r="C19" s="30" t="s">
        <v>118</v>
      </c>
      <c r="D19" s="31">
        <v>2008</v>
      </c>
      <c r="E19" s="31" t="s">
        <v>645</v>
      </c>
      <c r="F19" s="199" t="s">
        <v>119</v>
      </c>
      <c r="G19" s="30" t="s">
        <v>120</v>
      </c>
      <c r="H19" s="114">
        <f>5</f>
        <v>5</v>
      </c>
    </row>
    <row r="20" spans="1:8" s="99" customFormat="1" ht="25.5">
      <c r="A20" s="59">
        <f t="shared" si="0"/>
        <v>13</v>
      </c>
      <c r="B20" s="31" t="s">
        <v>1599</v>
      </c>
      <c r="C20" s="30" t="s">
        <v>118</v>
      </c>
      <c r="D20" s="31">
        <v>2010</v>
      </c>
      <c r="E20" s="30" t="s">
        <v>651</v>
      </c>
      <c r="F20" s="201" t="s">
        <v>652</v>
      </c>
      <c r="G20" s="30" t="s">
        <v>653</v>
      </c>
      <c r="H20" s="114">
        <f>5</f>
        <v>5</v>
      </c>
    </row>
    <row r="21" spans="1:8" s="99" customFormat="1" ht="25.5">
      <c r="A21" s="59">
        <f t="shared" si="0"/>
        <v>14</v>
      </c>
      <c r="B21" s="31" t="s">
        <v>1599</v>
      </c>
      <c r="C21" s="30" t="s">
        <v>118</v>
      </c>
      <c r="D21" s="31">
        <v>2009</v>
      </c>
      <c r="E21" s="30" t="s">
        <v>651</v>
      </c>
      <c r="F21" s="201" t="s">
        <v>652</v>
      </c>
      <c r="G21" s="30" t="s">
        <v>653</v>
      </c>
      <c r="H21" s="114">
        <f>5</f>
        <v>5</v>
      </c>
    </row>
    <row r="22" spans="1:8" s="99" customFormat="1" ht="25.5">
      <c r="A22" s="59">
        <f t="shared" si="0"/>
        <v>15</v>
      </c>
      <c r="B22" s="31" t="s">
        <v>1599</v>
      </c>
      <c r="C22" s="30" t="s">
        <v>118</v>
      </c>
      <c r="D22" s="31">
        <v>2008</v>
      </c>
      <c r="E22" s="30" t="s">
        <v>651</v>
      </c>
      <c r="F22" s="201" t="s">
        <v>652</v>
      </c>
      <c r="G22" s="30" t="s">
        <v>653</v>
      </c>
      <c r="H22" s="114">
        <f>5</f>
        <v>5</v>
      </c>
    </row>
    <row r="23" spans="1:8" s="99" customFormat="1" ht="38.25">
      <c r="A23" s="59">
        <f t="shared" si="0"/>
        <v>16</v>
      </c>
      <c r="B23" s="31" t="s">
        <v>1599</v>
      </c>
      <c r="C23" s="30" t="s">
        <v>118</v>
      </c>
      <c r="D23" s="31">
        <v>2010</v>
      </c>
      <c r="E23" s="30" t="s">
        <v>654</v>
      </c>
      <c r="F23" s="201" t="s">
        <v>655</v>
      </c>
      <c r="G23" s="30" t="s">
        <v>656</v>
      </c>
      <c r="H23" s="114">
        <f>5</f>
        <v>5</v>
      </c>
    </row>
    <row r="24" spans="1:8" s="99" customFormat="1" ht="38.25">
      <c r="A24" s="59">
        <f t="shared" si="0"/>
        <v>17</v>
      </c>
      <c r="B24" s="31" t="s">
        <v>1599</v>
      </c>
      <c r="C24" s="30" t="s">
        <v>118</v>
      </c>
      <c r="D24" s="31">
        <v>2009</v>
      </c>
      <c r="E24" s="30" t="s">
        <v>654</v>
      </c>
      <c r="F24" s="201" t="s">
        <v>655</v>
      </c>
      <c r="G24" s="30" t="s">
        <v>656</v>
      </c>
      <c r="H24" s="114">
        <f>5</f>
        <v>5</v>
      </c>
    </row>
    <row r="25" spans="1:8" s="99" customFormat="1" ht="38.25">
      <c r="A25" s="59">
        <f t="shared" si="0"/>
        <v>18</v>
      </c>
      <c r="B25" s="31" t="s">
        <v>1599</v>
      </c>
      <c r="C25" s="30" t="s">
        <v>118</v>
      </c>
      <c r="D25" s="31">
        <v>2008</v>
      </c>
      <c r="E25" s="30" t="s">
        <v>654</v>
      </c>
      <c r="F25" s="201" t="s">
        <v>655</v>
      </c>
      <c r="G25" s="30" t="s">
        <v>656</v>
      </c>
      <c r="H25" s="114">
        <f>5</f>
        <v>5</v>
      </c>
    </row>
    <row r="26" spans="1:8" s="99" customFormat="1" ht="38.25">
      <c r="A26" s="59">
        <f t="shared" si="0"/>
        <v>19</v>
      </c>
      <c r="B26" s="31" t="s">
        <v>1599</v>
      </c>
      <c r="C26" s="30" t="s">
        <v>118</v>
      </c>
      <c r="D26" s="31">
        <v>2007</v>
      </c>
      <c r="E26" s="30" t="s">
        <v>654</v>
      </c>
      <c r="F26" s="201" t="s">
        <v>655</v>
      </c>
      <c r="G26" s="30" t="s">
        <v>656</v>
      </c>
      <c r="H26" s="114">
        <f>5</f>
        <v>5</v>
      </c>
    </row>
    <row r="27" spans="1:8" s="99" customFormat="1" ht="38.25">
      <c r="A27" s="59">
        <f t="shared" si="0"/>
        <v>20</v>
      </c>
      <c r="B27" s="31" t="s">
        <v>1599</v>
      </c>
      <c r="C27" s="30" t="s">
        <v>118</v>
      </c>
      <c r="D27" s="31">
        <v>2006</v>
      </c>
      <c r="E27" s="30" t="s">
        <v>654</v>
      </c>
      <c r="F27" s="201" t="s">
        <v>655</v>
      </c>
      <c r="G27" s="30" t="s">
        <v>656</v>
      </c>
      <c r="H27" s="114">
        <f>5</f>
        <v>5</v>
      </c>
    </row>
    <row r="28" spans="1:8" s="99" customFormat="1" ht="38.25">
      <c r="A28" s="59">
        <f t="shared" si="0"/>
        <v>21</v>
      </c>
      <c r="B28" s="31" t="s">
        <v>1598</v>
      </c>
      <c r="C28" s="30" t="s">
        <v>118</v>
      </c>
      <c r="D28" s="31">
        <v>2010</v>
      </c>
      <c r="E28" s="30" t="s">
        <v>654</v>
      </c>
      <c r="F28" s="201" t="s">
        <v>655</v>
      </c>
      <c r="G28" s="30" t="s">
        <v>656</v>
      </c>
      <c r="H28" s="114">
        <f>5</f>
        <v>5</v>
      </c>
    </row>
    <row r="29" spans="1:8" s="99" customFormat="1" ht="38.25">
      <c r="A29" s="59">
        <f t="shared" si="0"/>
        <v>22</v>
      </c>
      <c r="B29" s="31" t="s">
        <v>1598</v>
      </c>
      <c r="C29" s="30" t="s">
        <v>118</v>
      </c>
      <c r="D29" s="31">
        <v>2009</v>
      </c>
      <c r="E29" s="30" t="s">
        <v>654</v>
      </c>
      <c r="F29" s="201" t="s">
        <v>655</v>
      </c>
      <c r="G29" s="30" t="s">
        <v>656</v>
      </c>
      <c r="H29" s="114">
        <f>5</f>
        <v>5</v>
      </c>
    </row>
    <row r="30" spans="1:8" s="99" customFormat="1" ht="38.25">
      <c r="A30" s="59">
        <f t="shared" si="0"/>
        <v>23</v>
      </c>
      <c r="B30" s="31" t="s">
        <v>1598</v>
      </c>
      <c r="C30" s="30" t="s">
        <v>118</v>
      </c>
      <c r="D30" s="31">
        <v>2008</v>
      </c>
      <c r="E30" s="30" t="s">
        <v>654</v>
      </c>
      <c r="F30" s="201" t="s">
        <v>655</v>
      </c>
      <c r="G30" s="30" t="s">
        <v>656</v>
      </c>
      <c r="H30" s="114">
        <f>5</f>
        <v>5</v>
      </c>
    </row>
    <row r="31" spans="1:8" s="99" customFormat="1" ht="38.25">
      <c r="A31" s="59">
        <f t="shared" si="0"/>
        <v>24</v>
      </c>
      <c r="B31" s="31" t="s">
        <v>1598</v>
      </c>
      <c r="C31" s="30" t="s">
        <v>118</v>
      </c>
      <c r="D31" s="31">
        <v>2007</v>
      </c>
      <c r="E31" s="30" t="s">
        <v>654</v>
      </c>
      <c r="F31" s="201" t="s">
        <v>655</v>
      </c>
      <c r="G31" s="30" t="s">
        <v>656</v>
      </c>
      <c r="H31" s="114">
        <f>5</f>
        <v>5</v>
      </c>
    </row>
    <row r="32" spans="1:8" s="99" customFormat="1" ht="38.25">
      <c r="A32" s="59">
        <f t="shared" si="0"/>
        <v>25</v>
      </c>
      <c r="B32" s="31" t="s">
        <v>1598</v>
      </c>
      <c r="C32" s="30" t="s">
        <v>118</v>
      </c>
      <c r="D32" s="31">
        <v>2006</v>
      </c>
      <c r="E32" s="30" t="s">
        <v>654</v>
      </c>
      <c r="F32" s="201" t="s">
        <v>655</v>
      </c>
      <c r="G32" s="30" t="s">
        <v>656</v>
      </c>
      <c r="H32" s="114">
        <f>5</f>
        <v>5</v>
      </c>
    </row>
    <row r="33" spans="1:8" s="99" customFormat="1" ht="38.25">
      <c r="A33" s="59">
        <f t="shared" si="0"/>
        <v>26</v>
      </c>
      <c r="B33" s="31" t="s">
        <v>1599</v>
      </c>
      <c r="C33" s="30" t="s">
        <v>118</v>
      </c>
      <c r="D33" s="31">
        <v>2010</v>
      </c>
      <c r="E33" s="30" t="s">
        <v>657</v>
      </c>
      <c r="F33" s="201" t="s">
        <v>658</v>
      </c>
      <c r="G33" s="30" t="s">
        <v>659</v>
      </c>
      <c r="H33" s="114">
        <f>5</f>
        <v>5</v>
      </c>
    </row>
    <row r="34" spans="1:8" s="99" customFormat="1" ht="38.25">
      <c r="A34" s="59">
        <f t="shared" si="0"/>
        <v>27</v>
      </c>
      <c r="B34" s="31" t="s">
        <v>1599</v>
      </c>
      <c r="C34" s="30" t="s">
        <v>118</v>
      </c>
      <c r="D34" s="31">
        <v>2009</v>
      </c>
      <c r="E34" s="30" t="s">
        <v>657</v>
      </c>
      <c r="F34" s="201" t="s">
        <v>658</v>
      </c>
      <c r="G34" s="30" t="s">
        <v>659</v>
      </c>
      <c r="H34" s="114">
        <f>5</f>
        <v>5</v>
      </c>
    </row>
    <row r="35" spans="1:8" s="99" customFormat="1" ht="38.25">
      <c r="A35" s="59">
        <f t="shared" si="0"/>
        <v>28</v>
      </c>
      <c r="B35" s="31" t="s">
        <v>1599</v>
      </c>
      <c r="C35" s="30" t="s">
        <v>118</v>
      </c>
      <c r="D35" s="31">
        <v>2010</v>
      </c>
      <c r="E35" s="30" t="s">
        <v>660</v>
      </c>
      <c r="F35" s="201" t="s">
        <v>661</v>
      </c>
      <c r="G35" s="30" t="s">
        <v>662</v>
      </c>
      <c r="H35" s="114">
        <f>5</f>
        <v>5</v>
      </c>
    </row>
    <row r="36" spans="1:8" s="99" customFormat="1" ht="38.25">
      <c r="A36" s="59">
        <f t="shared" si="0"/>
        <v>29</v>
      </c>
      <c r="B36" s="31" t="s">
        <v>1599</v>
      </c>
      <c r="C36" s="30" t="s">
        <v>118</v>
      </c>
      <c r="D36" s="31">
        <v>2009</v>
      </c>
      <c r="E36" s="30" t="s">
        <v>660</v>
      </c>
      <c r="F36" s="201" t="s">
        <v>661</v>
      </c>
      <c r="G36" s="30" t="s">
        <v>662</v>
      </c>
      <c r="H36" s="114">
        <f>5</f>
        <v>5</v>
      </c>
    </row>
    <row r="37" spans="1:8" s="99" customFormat="1" ht="51">
      <c r="A37" s="59">
        <f t="shared" si="0"/>
        <v>30</v>
      </c>
      <c r="B37" s="31" t="s">
        <v>1599</v>
      </c>
      <c r="C37" s="30" t="s">
        <v>118</v>
      </c>
      <c r="D37" s="31">
        <v>2010</v>
      </c>
      <c r="E37" s="30" t="s">
        <v>663</v>
      </c>
      <c r="F37" s="201" t="s">
        <v>664</v>
      </c>
      <c r="G37" s="30" t="s">
        <v>665</v>
      </c>
      <c r="H37" s="114">
        <f>5</f>
        <v>5</v>
      </c>
    </row>
    <row r="38" spans="1:8" s="99" customFormat="1" ht="51">
      <c r="A38" s="59">
        <f t="shared" si="0"/>
        <v>31</v>
      </c>
      <c r="B38" s="31" t="s">
        <v>1599</v>
      </c>
      <c r="C38" s="30" t="s">
        <v>118</v>
      </c>
      <c r="D38" s="31">
        <v>2009</v>
      </c>
      <c r="E38" s="30" t="s">
        <v>663</v>
      </c>
      <c r="F38" s="201" t="s">
        <v>664</v>
      </c>
      <c r="G38" s="30" t="s">
        <v>665</v>
      </c>
      <c r="H38" s="114">
        <f>5</f>
        <v>5</v>
      </c>
    </row>
    <row r="39" spans="1:8" s="99" customFormat="1" ht="38.25">
      <c r="A39" s="59">
        <f t="shared" si="0"/>
        <v>32</v>
      </c>
      <c r="B39" s="31" t="s">
        <v>1599</v>
      </c>
      <c r="C39" s="30" t="s">
        <v>118</v>
      </c>
      <c r="D39" s="31">
        <v>2010</v>
      </c>
      <c r="E39" s="30" t="s">
        <v>666</v>
      </c>
      <c r="F39" s="201" t="s">
        <v>667</v>
      </c>
      <c r="G39" s="30" t="s">
        <v>668</v>
      </c>
      <c r="H39" s="114">
        <f>5</f>
        <v>5</v>
      </c>
    </row>
    <row r="40" spans="1:8" s="99" customFormat="1" ht="38.25">
      <c r="A40" s="59">
        <f t="shared" si="0"/>
        <v>33</v>
      </c>
      <c r="B40" s="31" t="s">
        <v>1599</v>
      </c>
      <c r="C40" s="30" t="s">
        <v>118</v>
      </c>
      <c r="D40" s="31">
        <v>2009</v>
      </c>
      <c r="E40" s="30" t="s">
        <v>666</v>
      </c>
      <c r="F40" s="201" t="s">
        <v>667</v>
      </c>
      <c r="G40" s="30" t="s">
        <v>668</v>
      </c>
      <c r="H40" s="114">
        <f>5</f>
        <v>5</v>
      </c>
    </row>
    <row r="41" spans="1:8" s="99" customFormat="1" ht="38.25">
      <c r="A41" s="59">
        <f t="shared" si="0"/>
        <v>34</v>
      </c>
      <c r="B41" s="31" t="s">
        <v>1599</v>
      </c>
      <c r="C41" s="30" t="s">
        <v>118</v>
      </c>
      <c r="D41" s="31">
        <v>2010</v>
      </c>
      <c r="E41" s="30" t="s">
        <v>669</v>
      </c>
      <c r="F41" s="201" t="s">
        <v>670</v>
      </c>
      <c r="G41" s="30" t="s">
        <v>671</v>
      </c>
      <c r="H41" s="114">
        <f>5</f>
        <v>5</v>
      </c>
    </row>
    <row r="42" spans="1:8" s="99" customFormat="1" ht="38.25">
      <c r="A42" s="59">
        <f t="shared" si="0"/>
        <v>35</v>
      </c>
      <c r="B42" s="31" t="s">
        <v>1599</v>
      </c>
      <c r="C42" s="30" t="s">
        <v>118</v>
      </c>
      <c r="D42" s="31">
        <v>2009</v>
      </c>
      <c r="E42" s="30" t="s">
        <v>669</v>
      </c>
      <c r="F42" s="201" t="s">
        <v>670</v>
      </c>
      <c r="G42" s="30" t="s">
        <v>671</v>
      </c>
      <c r="H42" s="114">
        <f>5</f>
        <v>5</v>
      </c>
    </row>
    <row r="43" spans="1:8" s="99" customFormat="1" ht="38.25">
      <c r="A43" s="59">
        <f t="shared" si="0"/>
        <v>36</v>
      </c>
      <c r="B43" s="31" t="s">
        <v>1599</v>
      </c>
      <c r="C43" s="30" t="s">
        <v>118</v>
      </c>
      <c r="D43" s="31">
        <v>2010</v>
      </c>
      <c r="E43" s="30" t="s">
        <v>672</v>
      </c>
      <c r="F43" s="201" t="s">
        <v>673</v>
      </c>
      <c r="G43" s="30" t="s">
        <v>674</v>
      </c>
      <c r="H43" s="114">
        <f>5</f>
        <v>5</v>
      </c>
    </row>
    <row r="44" spans="1:8" s="99" customFormat="1" ht="25.5">
      <c r="A44" s="59">
        <f t="shared" si="0"/>
        <v>37</v>
      </c>
      <c r="B44" s="31" t="s">
        <v>1599</v>
      </c>
      <c r="C44" s="30" t="s">
        <v>118</v>
      </c>
      <c r="D44" s="31">
        <v>2010</v>
      </c>
      <c r="E44" s="31" t="s">
        <v>675</v>
      </c>
      <c r="F44" s="32" t="s">
        <v>676</v>
      </c>
      <c r="G44" s="30" t="s">
        <v>677</v>
      </c>
      <c r="H44" s="114">
        <f>5</f>
        <v>5</v>
      </c>
    </row>
    <row r="45" spans="1:8" s="99" customFormat="1" ht="38.25">
      <c r="A45" s="59">
        <f t="shared" si="0"/>
        <v>38</v>
      </c>
      <c r="B45" s="31" t="s">
        <v>1599</v>
      </c>
      <c r="C45" s="30" t="s">
        <v>118</v>
      </c>
      <c r="D45" s="31">
        <v>2010</v>
      </c>
      <c r="E45" s="31" t="s">
        <v>678</v>
      </c>
      <c r="F45" s="32" t="s">
        <v>679</v>
      </c>
      <c r="G45" s="30" t="s">
        <v>680</v>
      </c>
      <c r="H45" s="114">
        <f>5</f>
        <v>5</v>
      </c>
    </row>
    <row r="46" spans="1:8" s="99" customFormat="1" ht="63.75">
      <c r="A46" s="59">
        <f t="shared" si="0"/>
        <v>39</v>
      </c>
      <c r="B46" s="31" t="s">
        <v>1599</v>
      </c>
      <c r="C46" s="30" t="s">
        <v>118</v>
      </c>
      <c r="D46" s="31">
        <v>2010</v>
      </c>
      <c r="E46" s="31" t="s">
        <v>681</v>
      </c>
      <c r="F46" s="199" t="s">
        <v>682</v>
      </c>
      <c r="G46" s="30" t="s">
        <v>683</v>
      </c>
      <c r="H46" s="114">
        <f>5</f>
        <v>5</v>
      </c>
    </row>
    <row r="47" spans="1:8" s="99" customFormat="1" ht="63.75">
      <c r="A47" s="59">
        <f t="shared" si="0"/>
        <v>40</v>
      </c>
      <c r="B47" s="31" t="s">
        <v>1599</v>
      </c>
      <c r="C47" s="30" t="s">
        <v>118</v>
      </c>
      <c r="D47" s="31">
        <v>2009</v>
      </c>
      <c r="E47" s="31" t="s">
        <v>681</v>
      </c>
      <c r="F47" s="199" t="s">
        <v>682</v>
      </c>
      <c r="G47" s="30" t="s">
        <v>683</v>
      </c>
      <c r="H47" s="114">
        <f>5</f>
        <v>5</v>
      </c>
    </row>
    <row r="48" spans="1:8" s="99" customFormat="1" ht="38.25">
      <c r="A48" s="59">
        <f t="shared" si="0"/>
        <v>41</v>
      </c>
      <c r="B48" s="31" t="s">
        <v>1599</v>
      </c>
      <c r="C48" s="30" t="s">
        <v>118</v>
      </c>
      <c r="D48" s="31">
        <v>2010</v>
      </c>
      <c r="E48" s="31" t="s">
        <v>684</v>
      </c>
      <c r="F48" s="33" t="s">
        <v>685</v>
      </c>
      <c r="G48" s="30" t="s">
        <v>75</v>
      </c>
      <c r="H48" s="114">
        <f>5</f>
        <v>5</v>
      </c>
    </row>
    <row r="49" spans="1:8" s="99" customFormat="1" ht="38.25">
      <c r="A49" s="59">
        <f t="shared" si="0"/>
        <v>42</v>
      </c>
      <c r="B49" s="36" t="s">
        <v>2247</v>
      </c>
      <c r="C49" s="30" t="s">
        <v>118</v>
      </c>
      <c r="D49" s="31">
        <v>2011</v>
      </c>
      <c r="E49" s="31" t="s">
        <v>2248</v>
      </c>
      <c r="F49" s="32" t="s">
        <v>119</v>
      </c>
      <c r="G49" s="30" t="s">
        <v>120</v>
      </c>
      <c r="H49" s="161">
        <f>5</f>
        <v>5</v>
      </c>
    </row>
    <row r="50" spans="1:8" s="99" customFormat="1" ht="38.25">
      <c r="A50" s="59">
        <f>A49+1</f>
        <v>43</v>
      </c>
      <c r="B50" s="36" t="s">
        <v>2247</v>
      </c>
      <c r="C50" s="30" t="s">
        <v>118</v>
      </c>
      <c r="D50" s="31">
        <v>2010</v>
      </c>
      <c r="E50" s="31" t="s">
        <v>2248</v>
      </c>
      <c r="F50" s="32" t="s">
        <v>119</v>
      </c>
      <c r="G50" s="30" t="s">
        <v>120</v>
      </c>
      <c r="H50" s="161">
        <f>5</f>
        <v>5</v>
      </c>
    </row>
    <row r="51" spans="1:8" s="99" customFormat="1" ht="38.25">
      <c r="A51" s="59">
        <f t="shared" ref="A51:A77" si="1">A50+1</f>
        <v>44</v>
      </c>
      <c r="B51" s="36" t="s">
        <v>2247</v>
      </c>
      <c r="C51" s="30" t="s">
        <v>118</v>
      </c>
      <c r="D51" s="31">
        <v>2009</v>
      </c>
      <c r="E51" s="31" t="s">
        <v>2248</v>
      </c>
      <c r="F51" s="32" t="s">
        <v>119</v>
      </c>
      <c r="G51" s="30" t="s">
        <v>120</v>
      </c>
      <c r="H51" s="161">
        <f>5</f>
        <v>5</v>
      </c>
    </row>
    <row r="52" spans="1:8" s="99" customFormat="1" ht="38.25">
      <c r="A52" s="59">
        <f t="shared" si="1"/>
        <v>45</v>
      </c>
      <c r="B52" s="36" t="s">
        <v>2247</v>
      </c>
      <c r="C52" s="30" t="s">
        <v>118</v>
      </c>
      <c r="D52" s="31">
        <v>2008</v>
      </c>
      <c r="E52" s="31" t="s">
        <v>2248</v>
      </c>
      <c r="F52" s="32" t="s">
        <v>119</v>
      </c>
      <c r="G52" s="30" t="s">
        <v>120</v>
      </c>
      <c r="H52" s="161">
        <f>5</f>
        <v>5</v>
      </c>
    </row>
    <row r="53" spans="1:8" s="99" customFormat="1" ht="38.25">
      <c r="A53" s="59">
        <f t="shared" si="1"/>
        <v>46</v>
      </c>
      <c r="B53" s="36" t="s">
        <v>2247</v>
      </c>
      <c r="C53" s="30" t="s">
        <v>118</v>
      </c>
      <c r="D53" s="31">
        <v>2007</v>
      </c>
      <c r="E53" s="31" t="s">
        <v>2248</v>
      </c>
      <c r="F53" s="32" t="s">
        <v>119</v>
      </c>
      <c r="G53" s="30" t="s">
        <v>120</v>
      </c>
      <c r="H53" s="161">
        <f>5</f>
        <v>5</v>
      </c>
    </row>
    <row r="54" spans="1:8" s="99" customFormat="1" ht="38.25">
      <c r="A54" s="59">
        <f t="shared" si="1"/>
        <v>47</v>
      </c>
      <c r="B54" s="36" t="s">
        <v>2247</v>
      </c>
      <c r="C54" s="30" t="s">
        <v>118</v>
      </c>
      <c r="D54" s="31">
        <v>2006</v>
      </c>
      <c r="E54" s="31" t="s">
        <v>2248</v>
      </c>
      <c r="F54" s="32" t="s">
        <v>119</v>
      </c>
      <c r="G54" s="30" t="s">
        <v>120</v>
      </c>
      <c r="H54" s="161">
        <f>5</f>
        <v>5</v>
      </c>
    </row>
    <row r="55" spans="1:8" s="99" customFormat="1" ht="38.25">
      <c r="A55" s="59">
        <f t="shared" si="1"/>
        <v>48</v>
      </c>
      <c r="B55" s="36" t="s">
        <v>2247</v>
      </c>
      <c r="C55" s="30" t="s">
        <v>118</v>
      </c>
      <c r="D55" s="30">
        <v>2010</v>
      </c>
      <c r="E55" s="31" t="s">
        <v>2249</v>
      </c>
      <c r="F55" s="32" t="s">
        <v>2250</v>
      </c>
      <c r="G55" s="30" t="s">
        <v>1790</v>
      </c>
      <c r="H55" s="161">
        <f>5</f>
        <v>5</v>
      </c>
    </row>
    <row r="56" spans="1:8" ht="38.25">
      <c r="A56" s="59">
        <f t="shared" si="1"/>
        <v>49</v>
      </c>
      <c r="B56" s="36" t="s">
        <v>2247</v>
      </c>
      <c r="C56" s="30" t="s">
        <v>118</v>
      </c>
      <c r="D56" s="31">
        <v>2009</v>
      </c>
      <c r="E56" s="31" t="s">
        <v>2249</v>
      </c>
      <c r="F56" s="32" t="s">
        <v>2250</v>
      </c>
      <c r="G56" s="30" t="s">
        <v>1790</v>
      </c>
      <c r="H56" s="161">
        <f>5</f>
        <v>5</v>
      </c>
    </row>
    <row r="57" spans="1:8" ht="38.25">
      <c r="A57" s="59">
        <f t="shared" si="1"/>
        <v>50</v>
      </c>
      <c r="B57" s="36" t="s">
        <v>2247</v>
      </c>
      <c r="C57" s="30" t="s">
        <v>118</v>
      </c>
      <c r="D57" s="36">
        <v>2008</v>
      </c>
      <c r="E57" s="31" t="s">
        <v>2249</v>
      </c>
      <c r="F57" s="32" t="s">
        <v>2250</v>
      </c>
      <c r="G57" s="30" t="s">
        <v>1790</v>
      </c>
      <c r="H57" s="161">
        <f>5</f>
        <v>5</v>
      </c>
    </row>
    <row r="58" spans="1:8" ht="38.25">
      <c r="A58" s="59">
        <f t="shared" si="1"/>
        <v>51</v>
      </c>
      <c r="B58" s="36" t="s">
        <v>2247</v>
      </c>
      <c r="C58" s="30" t="s">
        <v>118</v>
      </c>
      <c r="D58" s="36">
        <v>2007</v>
      </c>
      <c r="E58" s="31" t="s">
        <v>2249</v>
      </c>
      <c r="F58" s="32" t="s">
        <v>2250</v>
      </c>
      <c r="G58" s="30" t="s">
        <v>1790</v>
      </c>
      <c r="H58" s="161">
        <f>5</f>
        <v>5</v>
      </c>
    </row>
    <row r="59" spans="1:8" ht="38.25">
      <c r="A59" s="59">
        <f t="shared" si="1"/>
        <v>52</v>
      </c>
      <c r="B59" s="36" t="s">
        <v>2247</v>
      </c>
      <c r="C59" s="30" t="s">
        <v>118</v>
      </c>
      <c r="D59" s="36">
        <v>2010</v>
      </c>
      <c r="E59" s="30" t="s">
        <v>2251</v>
      </c>
      <c r="F59" s="32" t="s">
        <v>2252</v>
      </c>
      <c r="G59" s="30" t="s">
        <v>1784</v>
      </c>
      <c r="H59" s="161">
        <f>5</f>
        <v>5</v>
      </c>
    </row>
    <row r="60" spans="1:8" ht="38.25">
      <c r="A60" s="59">
        <f t="shared" si="1"/>
        <v>53</v>
      </c>
      <c r="B60" s="36" t="s">
        <v>2247</v>
      </c>
      <c r="C60" s="30" t="s">
        <v>118</v>
      </c>
      <c r="D60" s="36">
        <v>2009</v>
      </c>
      <c r="E60" s="30" t="s">
        <v>2251</v>
      </c>
      <c r="F60" s="32" t="s">
        <v>2252</v>
      </c>
      <c r="G60" s="30" t="s">
        <v>1784</v>
      </c>
      <c r="H60" s="161">
        <f>5</f>
        <v>5</v>
      </c>
    </row>
    <row r="61" spans="1:8" ht="38.25">
      <c r="A61" s="59">
        <f t="shared" si="1"/>
        <v>54</v>
      </c>
      <c r="B61" s="36" t="s">
        <v>2247</v>
      </c>
      <c r="C61" s="30" t="s">
        <v>118</v>
      </c>
      <c r="D61" s="36">
        <v>2008</v>
      </c>
      <c r="E61" s="30" t="s">
        <v>2251</v>
      </c>
      <c r="F61" s="32" t="s">
        <v>2252</v>
      </c>
      <c r="G61" s="30" t="s">
        <v>1784</v>
      </c>
      <c r="H61" s="161">
        <f>5</f>
        <v>5</v>
      </c>
    </row>
    <row r="62" spans="1:8" ht="38.25">
      <c r="A62" s="59">
        <f t="shared" si="1"/>
        <v>55</v>
      </c>
      <c r="B62" s="36" t="s">
        <v>2247</v>
      </c>
      <c r="C62" s="30" t="s">
        <v>118</v>
      </c>
      <c r="D62" s="36">
        <v>2007</v>
      </c>
      <c r="E62" s="30" t="s">
        <v>2251</v>
      </c>
      <c r="F62" s="32" t="s">
        <v>2252</v>
      </c>
      <c r="G62" s="30" t="s">
        <v>1784</v>
      </c>
      <c r="H62" s="161">
        <f>5</f>
        <v>5</v>
      </c>
    </row>
    <row r="63" spans="1:8" ht="38.25">
      <c r="A63" s="59">
        <f t="shared" si="1"/>
        <v>56</v>
      </c>
      <c r="B63" s="36" t="s">
        <v>2247</v>
      </c>
      <c r="C63" s="30" t="s">
        <v>118</v>
      </c>
      <c r="D63" s="36">
        <v>2006</v>
      </c>
      <c r="E63" s="30" t="s">
        <v>2251</v>
      </c>
      <c r="F63" s="32" t="s">
        <v>2252</v>
      </c>
      <c r="G63" s="30" t="s">
        <v>1784</v>
      </c>
      <c r="H63" s="161">
        <f>5</f>
        <v>5</v>
      </c>
    </row>
    <row r="64" spans="1:8" ht="38.25">
      <c r="A64" s="59">
        <f t="shared" si="1"/>
        <v>57</v>
      </c>
      <c r="B64" s="36" t="s">
        <v>2247</v>
      </c>
      <c r="C64" s="30" t="s">
        <v>118</v>
      </c>
      <c r="D64" s="36">
        <v>2011</v>
      </c>
      <c r="E64" s="30" t="s">
        <v>2253</v>
      </c>
      <c r="F64" s="32" t="s">
        <v>2254</v>
      </c>
      <c r="G64" s="30" t="s">
        <v>1762</v>
      </c>
      <c r="H64" s="161">
        <f>5</f>
        <v>5</v>
      </c>
    </row>
    <row r="65" spans="1:8" ht="38.25">
      <c r="A65" s="59">
        <f t="shared" si="1"/>
        <v>58</v>
      </c>
      <c r="B65" s="36" t="s">
        <v>2247</v>
      </c>
      <c r="C65" s="30" t="s">
        <v>118</v>
      </c>
      <c r="D65" s="36">
        <v>2010</v>
      </c>
      <c r="E65" s="30" t="s">
        <v>2253</v>
      </c>
      <c r="F65" s="32" t="s">
        <v>2254</v>
      </c>
      <c r="G65" s="30" t="s">
        <v>1762</v>
      </c>
      <c r="H65" s="161">
        <f>5</f>
        <v>5</v>
      </c>
    </row>
    <row r="66" spans="1:8" ht="38.25">
      <c r="A66" s="59">
        <f t="shared" si="1"/>
        <v>59</v>
      </c>
      <c r="B66" s="36" t="s">
        <v>2247</v>
      </c>
      <c r="C66" s="30" t="s">
        <v>118</v>
      </c>
      <c r="D66" s="36">
        <v>2008</v>
      </c>
      <c r="E66" s="30" t="s">
        <v>2255</v>
      </c>
      <c r="F66" s="32" t="s">
        <v>2256</v>
      </c>
      <c r="G66" s="30" t="s">
        <v>2257</v>
      </c>
      <c r="H66" s="161">
        <f>5</f>
        <v>5</v>
      </c>
    </row>
    <row r="67" spans="1:8" ht="38.25">
      <c r="A67" s="59">
        <f t="shared" si="1"/>
        <v>60</v>
      </c>
      <c r="B67" s="36" t="s">
        <v>2247</v>
      </c>
      <c r="C67" s="30" t="s">
        <v>118</v>
      </c>
      <c r="D67" s="36">
        <v>2007</v>
      </c>
      <c r="E67" s="30" t="s">
        <v>2255</v>
      </c>
      <c r="F67" s="32" t="s">
        <v>2256</v>
      </c>
      <c r="G67" s="30" t="s">
        <v>2257</v>
      </c>
      <c r="H67" s="161">
        <f>5</f>
        <v>5</v>
      </c>
    </row>
    <row r="68" spans="1:8" ht="38.25">
      <c r="A68" s="59">
        <f t="shared" si="1"/>
        <v>61</v>
      </c>
      <c r="B68" s="36" t="s">
        <v>2247</v>
      </c>
      <c r="C68" s="30" t="s">
        <v>118</v>
      </c>
      <c r="D68" s="36">
        <v>2006</v>
      </c>
      <c r="E68" s="30" t="s">
        <v>2255</v>
      </c>
      <c r="F68" s="32" t="s">
        <v>2256</v>
      </c>
      <c r="G68" s="30" t="s">
        <v>2257</v>
      </c>
      <c r="H68" s="161">
        <f>5</f>
        <v>5</v>
      </c>
    </row>
    <row r="69" spans="1:8" ht="38.25">
      <c r="A69" s="59">
        <f t="shared" si="1"/>
        <v>62</v>
      </c>
      <c r="B69" s="36" t="s">
        <v>2247</v>
      </c>
      <c r="C69" s="30" t="s">
        <v>118</v>
      </c>
      <c r="D69" s="36">
        <v>2008</v>
      </c>
      <c r="E69" s="30" t="s">
        <v>2258</v>
      </c>
      <c r="F69" s="32" t="s">
        <v>2259</v>
      </c>
      <c r="G69" s="30" t="s">
        <v>2260</v>
      </c>
      <c r="H69" s="161">
        <f>5</f>
        <v>5</v>
      </c>
    </row>
    <row r="70" spans="1:8" ht="51">
      <c r="A70" s="59">
        <f t="shared" si="1"/>
        <v>63</v>
      </c>
      <c r="B70" s="36" t="s">
        <v>2247</v>
      </c>
      <c r="C70" s="30" t="s">
        <v>118</v>
      </c>
      <c r="D70" s="36">
        <v>2011</v>
      </c>
      <c r="E70" s="30" t="s">
        <v>2261</v>
      </c>
      <c r="F70" s="32" t="s">
        <v>2262</v>
      </c>
      <c r="G70" s="30" t="s">
        <v>1768</v>
      </c>
      <c r="H70" s="161">
        <f>5</f>
        <v>5</v>
      </c>
    </row>
    <row r="71" spans="1:8" ht="51">
      <c r="A71" s="59">
        <f t="shared" si="1"/>
        <v>64</v>
      </c>
      <c r="B71" s="36" t="s">
        <v>2247</v>
      </c>
      <c r="C71" s="30" t="s">
        <v>118</v>
      </c>
      <c r="D71" s="36">
        <v>2010</v>
      </c>
      <c r="E71" s="30" t="s">
        <v>2261</v>
      </c>
      <c r="F71" s="32" t="s">
        <v>2262</v>
      </c>
      <c r="G71" s="30" t="s">
        <v>1768</v>
      </c>
      <c r="H71" s="161">
        <f>5</f>
        <v>5</v>
      </c>
    </row>
    <row r="72" spans="1:8" ht="51">
      <c r="A72" s="59">
        <f t="shared" si="1"/>
        <v>65</v>
      </c>
      <c r="B72" s="36" t="s">
        <v>2247</v>
      </c>
      <c r="C72" s="30" t="s">
        <v>118</v>
      </c>
      <c r="D72" s="36">
        <v>2009</v>
      </c>
      <c r="E72" s="30" t="s">
        <v>2261</v>
      </c>
      <c r="F72" s="32" t="s">
        <v>2262</v>
      </c>
      <c r="G72" s="30" t="s">
        <v>1768</v>
      </c>
      <c r="H72" s="161">
        <f>5</f>
        <v>5</v>
      </c>
    </row>
    <row r="73" spans="1:8" ht="63.75">
      <c r="A73" s="59">
        <f t="shared" si="1"/>
        <v>66</v>
      </c>
      <c r="B73" s="36" t="s">
        <v>2247</v>
      </c>
      <c r="C73" s="30" t="s">
        <v>118</v>
      </c>
      <c r="D73" s="36">
        <v>2011</v>
      </c>
      <c r="E73" s="30" t="s">
        <v>2263</v>
      </c>
      <c r="F73" s="32" t="s">
        <v>2264</v>
      </c>
      <c r="G73" s="30" t="s">
        <v>2265</v>
      </c>
      <c r="H73" s="161">
        <f>5</f>
        <v>5</v>
      </c>
    </row>
    <row r="74" spans="1:8" ht="63.75">
      <c r="A74" s="59">
        <f t="shared" si="1"/>
        <v>67</v>
      </c>
      <c r="B74" s="36" t="s">
        <v>2247</v>
      </c>
      <c r="C74" s="30" t="s">
        <v>118</v>
      </c>
      <c r="D74" s="36">
        <v>2008</v>
      </c>
      <c r="E74" s="30" t="s">
        <v>2263</v>
      </c>
      <c r="F74" s="32" t="s">
        <v>2264</v>
      </c>
      <c r="G74" s="30" t="s">
        <v>2265</v>
      </c>
      <c r="H74" s="161">
        <f>5</f>
        <v>5</v>
      </c>
    </row>
    <row r="75" spans="1:8" ht="63.75">
      <c r="A75" s="59">
        <f t="shared" si="1"/>
        <v>68</v>
      </c>
      <c r="B75" s="36" t="s">
        <v>2247</v>
      </c>
      <c r="C75" s="30" t="s">
        <v>118</v>
      </c>
      <c r="D75" s="36">
        <v>2006</v>
      </c>
      <c r="E75" s="30" t="s">
        <v>2263</v>
      </c>
      <c r="F75" s="32" t="s">
        <v>2264</v>
      </c>
      <c r="G75" s="30" t="s">
        <v>2265</v>
      </c>
      <c r="H75" s="161">
        <f>5</f>
        <v>5</v>
      </c>
    </row>
    <row r="76" spans="1:8" ht="63.75">
      <c r="A76" s="59">
        <f t="shared" si="1"/>
        <v>69</v>
      </c>
      <c r="B76" s="36" t="s">
        <v>2247</v>
      </c>
      <c r="C76" s="30" t="s">
        <v>118</v>
      </c>
      <c r="D76" s="36">
        <v>2007</v>
      </c>
      <c r="E76" s="30" t="s">
        <v>2266</v>
      </c>
      <c r="F76" s="32" t="s">
        <v>2267</v>
      </c>
      <c r="G76" s="30" t="s">
        <v>2268</v>
      </c>
      <c r="H76" s="161">
        <f>5</f>
        <v>5</v>
      </c>
    </row>
    <row r="77" spans="1:8" ht="63.75">
      <c r="A77" s="59">
        <f t="shared" si="1"/>
        <v>70</v>
      </c>
      <c r="B77" s="36" t="s">
        <v>2247</v>
      </c>
      <c r="C77" s="30" t="s">
        <v>118</v>
      </c>
      <c r="D77" s="36">
        <v>2009</v>
      </c>
      <c r="E77" s="30" t="s">
        <v>2269</v>
      </c>
      <c r="F77" s="32" t="s">
        <v>2270</v>
      </c>
      <c r="G77" s="30" t="s">
        <v>1835</v>
      </c>
      <c r="H77" s="161">
        <f>5</f>
        <v>5</v>
      </c>
    </row>
  </sheetData>
  <mergeCells count="2">
    <mergeCell ref="A3:E3"/>
    <mergeCell ref="F5:G5"/>
  </mergeCells>
  <phoneticPr fontId="0" type="noConversion"/>
  <hyperlinks>
    <hyperlink ref="F8" r:id="rId1"/>
    <hyperlink ref="F9" r:id="rId2"/>
    <hyperlink ref="F10" r:id="rId3" location="description"/>
    <hyperlink ref="F11" r:id="rId4" location="description"/>
    <hyperlink ref="F12" r:id="rId5" location="description"/>
    <hyperlink ref="F13" r:id="rId6" location="description"/>
    <hyperlink ref="F17" r:id="rId7"/>
    <hyperlink ref="F18" r:id="rId8"/>
    <hyperlink ref="F19" r:id="rId9"/>
    <hyperlink ref="F48" r:id="rId10"/>
    <hyperlink ref="F50" r:id="rId11"/>
    <hyperlink ref="F51" r:id="rId12"/>
    <hyperlink ref="F52" r:id="rId13"/>
    <hyperlink ref="F53" r:id="rId14"/>
    <hyperlink ref="F54" r:id="rId15"/>
    <hyperlink ref="F55" r:id="rId16"/>
    <hyperlink ref="F56" r:id="rId17"/>
    <hyperlink ref="F57" r:id="rId18"/>
    <hyperlink ref="F58" r:id="rId19"/>
    <hyperlink ref="F59" r:id="rId20"/>
    <hyperlink ref="F60" r:id="rId21"/>
    <hyperlink ref="F61" r:id="rId22"/>
    <hyperlink ref="F62" r:id="rId23"/>
    <hyperlink ref="F63" r:id="rId24"/>
    <hyperlink ref="F65" r:id="rId25"/>
    <hyperlink ref="F66" r:id="rId26"/>
    <hyperlink ref="F67" r:id="rId27"/>
    <hyperlink ref="F68" r:id="rId28"/>
    <hyperlink ref="F69" r:id="rId29"/>
    <hyperlink ref="F71" r:id="rId30"/>
    <hyperlink ref="F72" r:id="rId31"/>
    <hyperlink ref="F74" r:id="rId32"/>
    <hyperlink ref="F75" r:id="rId33"/>
    <hyperlink ref="F76" r:id="rId34"/>
    <hyperlink ref="F77" r:id="rId35"/>
    <hyperlink ref="F49" r:id="rId36"/>
    <hyperlink ref="F70" r:id="rId37"/>
    <hyperlink ref="F73" r:id="rId38"/>
    <hyperlink ref="F64" r:id="rId39"/>
  </hyperlinks>
  <printOptions horizontalCentered="1"/>
  <pageMargins left="0.23622047244094491" right="0.23622047244094491" top="1.0629921259842521" bottom="0.74803149606299213" header="0.51181102362204722" footer="0.31496062992125984"/>
  <pageSetup paperSize="9" scale="96" fitToHeight="100" orientation="landscape" r:id="rId40"/>
  <headerFooter alignWithMargins="0">
    <oddHeader>&amp;CCentrul de Cercetare în Ingineria Sistemelor Automate http://www.aut.upt.ro/centru-cercetare/</oddHeader>
  </headerFooter>
  <drawing r:id="rId41"/>
</worksheet>
</file>

<file path=xl/worksheets/sheet22.xml><?xml version="1.0" encoding="utf-8"?>
<worksheet xmlns="http://schemas.openxmlformats.org/spreadsheetml/2006/main" xmlns:r="http://schemas.openxmlformats.org/officeDocument/2006/relationships">
  <sheetPr>
    <pageSetUpPr fitToPage="1"/>
  </sheetPr>
  <dimension ref="A1:Q26"/>
  <sheetViews>
    <sheetView workbookViewId="0">
      <selection activeCell="H26" sqref="A3:H26"/>
    </sheetView>
  </sheetViews>
  <sheetFormatPr defaultRowHeight="12.75"/>
  <cols>
    <col min="1" max="1" width="7" style="61" customWidth="1"/>
    <col min="2" max="2" width="34.42578125" style="61" customWidth="1"/>
    <col min="3" max="3" width="14.5703125" style="61" customWidth="1"/>
    <col min="4" max="4" width="14.28515625" style="61" customWidth="1"/>
    <col min="5" max="5" width="35.85546875" style="61" customWidth="1"/>
    <col min="6" max="6" width="26.28515625" style="61" customWidth="1"/>
    <col min="7" max="7" width="11.28515625" style="61" customWidth="1"/>
    <col min="8" max="8" width="9.7109375" style="61" customWidth="1"/>
    <col min="9" max="9" width="15.42578125" style="61" customWidth="1"/>
    <col min="10" max="10" width="18.7109375" style="61" customWidth="1"/>
    <col min="11" max="16384" width="9.140625" style="61"/>
  </cols>
  <sheetData>
    <row r="1" spans="1:17" s="52" customFormat="1"/>
    <row r="2" spans="1:17" s="52" customFormat="1"/>
    <row r="3" spans="1:17" s="52" customFormat="1" ht="15.75">
      <c r="A3" s="318" t="s">
        <v>1327</v>
      </c>
      <c r="B3" s="318"/>
      <c r="C3" s="318"/>
      <c r="D3" s="318"/>
      <c r="E3" s="318"/>
      <c r="F3" s="61"/>
      <c r="G3" s="61"/>
      <c r="H3" s="99"/>
      <c r="I3" s="99"/>
      <c r="J3" s="99"/>
    </row>
    <row r="4" spans="1:17" customFormat="1" ht="15.75">
      <c r="H4" s="102"/>
      <c r="I4" s="26"/>
      <c r="J4" s="26"/>
      <c r="K4" s="26"/>
      <c r="L4" s="26"/>
    </row>
    <row r="5" spans="1:17" customFormat="1" ht="15.75">
      <c r="A5" s="14"/>
      <c r="B5" s="14"/>
      <c r="C5" s="14"/>
      <c r="D5" s="14"/>
      <c r="E5" s="14"/>
      <c r="F5" s="309" t="s">
        <v>510</v>
      </c>
      <c r="G5" s="338"/>
      <c r="H5" s="116">
        <f>SUM(H8:H728)</f>
        <v>57</v>
      </c>
      <c r="I5" s="1"/>
      <c r="J5" s="1"/>
      <c r="K5" s="143"/>
      <c r="L5" s="143"/>
      <c r="N5" s="143"/>
      <c r="O5" s="143"/>
      <c r="P5" s="143"/>
      <c r="Q5" s="143"/>
    </row>
    <row r="6" spans="1:17" customFormat="1">
      <c r="A6" s="67"/>
      <c r="B6" s="67"/>
      <c r="C6" s="67"/>
      <c r="D6" s="67"/>
      <c r="E6" s="67"/>
      <c r="F6" s="67"/>
      <c r="G6" s="67"/>
      <c r="H6" s="67"/>
      <c r="I6" s="67"/>
      <c r="J6" s="67"/>
      <c r="K6" s="67"/>
      <c r="L6" s="67"/>
      <c r="M6" s="67"/>
      <c r="N6" s="67"/>
      <c r="O6" s="67"/>
      <c r="P6" s="67"/>
      <c r="Q6" s="67"/>
    </row>
    <row r="7" spans="1:17" s="52" customFormat="1" ht="25.5">
      <c r="A7" s="78" t="s">
        <v>470</v>
      </c>
      <c r="B7" s="78" t="s">
        <v>452</v>
      </c>
      <c r="C7" s="78" t="s">
        <v>1325</v>
      </c>
      <c r="D7" s="78" t="s">
        <v>1326</v>
      </c>
      <c r="E7" s="78" t="s">
        <v>1322</v>
      </c>
      <c r="F7" s="78" t="s">
        <v>140</v>
      </c>
      <c r="G7" s="78" t="s">
        <v>474</v>
      </c>
      <c r="H7" s="120" t="s">
        <v>505</v>
      </c>
      <c r="I7" s="99"/>
      <c r="J7" s="99"/>
    </row>
    <row r="8" spans="1:17" s="52" customFormat="1" ht="63.75">
      <c r="A8" s="31">
        <v>1</v>
      </c>
      <c r="B8" s="31" t="s">
        <v>1598</v>
      </c>
      <c r="C8" s="31" t="s">
        <v>118</v>
      </c>
      <c r="D8" s="31">
        <v>2010</v>
      </c>
      <c r="E8" s="31" t="s">
        <v>686</v>
      </c>
      <c r="F8" s="32" t="s">
        <v>1415</v>
      </c>
      <c r="G8" s="30" t="s">
        <v>1584</v>
      </c>
      <c r="H8" s="114">
        <f>3</f>
        <v>3</v>
      </c>
      <c r="I8" s="99"/>
      <c r="J8" s="99"/>
    </row>
    <row r="9" spans="1:17" s="52" customFormat="1" ht="63.75">
      <c r="A9" s="31">
        <f t="shared" ref="A9:A25" si="0">A8+1</f>
        <v>2</v>
      </c>
      <c r="B9" s="31" t="s">
        <v>1598</v>
      </c>
      <c r="C9" s="31" t="s">
        <v>118</v>
      </c>
      <c r="D9" s="31">
        <v>2009</v>
      </c>
      <c r="E9" s="31" t="s">
        <v>686</v>
      </c>
      <c r="F9" s="32" t="s">
        <v>1415</v>
      </c>
      <c r="G9" s="30" t="s">
        <v>1584</v>
      </c>
      <c r="H9" s="114">
        <f>3</f>
        <v>3</v>
      </c>
      <c r="I9" s="99"/>
      <c r="J9" s="99"/>
    </row>
    <row r="10" spans="1:17" s="52" customFormat="1" ht="63.75">
      <c r="A10" s="31">
        <f t="shared" si="0"/>
        <v>3</v>
      </c>
      <c r="B10" s="31" t="s">
        <v>1598</v>
      </c>
      <c r="C10" s="31" t="s">
        <v>118</v>
      </c>
      <c r="D10" s="31">
        <v>2008</v>
      </c>
      <c r="E10" s="31" t="s">
        <v>686</v>
      </c>
      <c r="F10" s="32" t="s">
        <v>1415</v>
      </c>
      <c r="G10" s="30" t="s">
        <v>1584</v>
      </c>
      <c r="H10" s="114">
        <f>3</f>
        <v>3</v>
      </c>
      <c r="I10" s="99"/>
      <c r="J10" s="99"/>
    </row>
    <row r="11" spans="1:17" s="52" customFormat="1" ht="62.25" customHeight="1">
      <c r="A11" s="31">
        <f t="shared" si="0"/>
        <v>4</v>
      </c>
      <c r="B11" s="31" t="s">
        <v>1598</v>
      </c>
      <c r="C11" s="31" t="s">
        <v>118</v>
      </c>
      <c r="D11" s="31">
        <v>2007</v>
      </c>
      <c r="E11" s="31" t="s">
        <v>686</v>
      </c>
      <c r="F11" s="32" t="s">
        <v>1415</v>
      </c>
      <c r="G11" s="30" t="s">
        <v>1584</v>
      </c>
      <c r="H11" s="114">
        <f>3</f>
        <v>3</v>
      </c>
      <c r="I11" s="99"/>
      <c r="J11" s="99"/>
    </row>
    <row r="12" spans="1:17" s="52" customFormat="1" ht="62.25" customHeight="1">
      <c r="A12" s="31">
        <f t="shared" si="0"/>
        <v>5</v>
      </c>
      <c r="B12" s="31" t="s">
        <v>1598</v>
      </c>
      <c r="C12" s="31" t="s">
        <v>118</v>
      </c>
      <c r="D12" s="31">
        <v>2006</v>
      </c>
      <c r="E12" s="31" t="s">
        <v>686</v>
      </c>
      <c r="F12" s="32" t="s">
        <v>1415</v>
      </c>
      <c r="G12" s="30" t="s">
        <v>1584</v>
      </c>
      <c r="H12" s="114">
        <f>3</f>
        <v>3</v>
      </c>
      <c r="I12" s="99"/>
      <c r="J12" s="99"/>
    </row>
    <row r="13" spans="1:17" s="52" customFormat="1" ht="62.25" customHeight="1">
      <c r="A13" s="31">
        <f t="shared" si="0"/>
        <v>6</v>
      </c>
      <c r="B13" s="31" t="s">
        <v>1598</v>
      </c>
      <c r="C13" s="31" t="s">
        <v>118</v>
      </c>
      <c r="D13" s="31">
        <v>2010</v>
      </c>
      <c r="E13" s="30" t="s">
        <v>687</v>
      </c>
      <c r="F13" s="168" t="s">
        <v>1416</v>
      </c>
      <c r="G13" s="36" t="s">
        <v>137</v>
      </c>
      <c r="H13" s="114">
        <f>3</f>
        <v>3</v>
      </c>
      <c r="I13" s="99"/>
      <c r="J13" s="99"/>
    </row>
    <row r="14" spans="1:17" s="52" customFormat="1" ht="62.25" customHeight="1">
      <c r="A14" s="31">
        <f t="shared" si="0"/>
        <v>7</v>
      </c>
      <c r="B14" s="31" t="s">
        <v>1598</v>
      </c>
      <c r="C14" s="31" t="s">
        <v>118</v>
      </c>
      <c r="D14" s="31">
        <v>2009</v>
      </c>
      <c r="E14" s="30" t="s">
        <v>687</v>
      </c>
      <c r="F14" s="168" t="s">
        <v>1416</v>
      </c>
      <c r="G14" s="36" t="s">
        <v>137</v>
      </c>
      <c r="H14" s="114">
        <f>3</f>
        <v>3</v>
      </c>
      <c r="I14" s="99"/>
      <c r="J14" s="99"/>
    </row>
    <row r="15" spans="1:17" s="52" customFormat="1" ht="62.25" customHeight="1">
      <c r="A15" s="31">
        <f t="shared" si="0"/>
        <v>8</v>
      </c>
      <c r="B15" s="31" t="s">
        <v>1598</v>
      </c>
      <c r="C15" s="31" t="s">
        <v>118</v>
      </c>
      <c r="D15" s="31">
        <v>2008</v>
      </c>
      <c r="E15" s="30" t="s">
        <v>687</v>
      </c>
      <c r="F15" s="168" t="s">
        <v>1416</v>
      </c>
      <c r="G15" s="36" t="s">
        <v>137</v>
      </c>
      <c r="H15" s="114">
        <f>3</f>
        <v>3</v>
      </c>
      <c r="I15" s="99"/>
      <c r="J15" s="99"/>
    </row>
    <row r="16" spans="1:17" s="52" customFormat="1" ht="62.25" customHeight="1">
      <c r="A16" s="31">
        <f t="shared" si="0"/>
        <v>9</v>
      </c>
      <c r="B16" s="59" t="s">
        <v>1599</v>
      </c>
      <c r="C16" s="31" t="s">
        <v>118</v>
      </c>
      <c r="D16" s="31">
        <v>2010</v>
      </c>
      <c r="E16" s="36" t="s">
        <v>636</v>
      </c>
      <c r="F16" s="168" t="s">
        <v>637</v>
      </c>
      <c r="G16" s="36" t="s">
        <v>638</v>
      </c>
      <c r="H16" s="114">
        <f>3</f>
        <v>3</v>
      </c>
      <c r="I16" s="99"/>
      <c r="J16" s="99"/>
    </row>
    <row r="17" spans="1:10" s="52" customFormat="1" ht="62.25" customHeight="1">
      <c r="A17" s="31">
        <f t="shared" si="0"/>
        <v>10</v>
      </c>
      <c r="B17" s="59" t="s">
        <v>1599</v>
      </c>
      <c r="C17" s="31" t="s">
        <v>118</v>
      </c>
      <c r="D17" s="31">
        <v>2009</v>
      </c>
      <c r="E17" s="36" t="s">
        <v>636</v>
      </c>
      <c r="F17" s="168" t="s">
        <v>637</v>
      </c>
      <c r="G17" s="36" t="s">
        <v>638</v>
      </c>
      <c r="H17" s="114">
        <f>3</f>
        <v>3</v>
      </c>
      <c r="I17" s="99"/>
      <c r="J17" s="99"/>
    </row>
    <row r="18" spans="1:10" s="52" customFormat="1" ht="62.25" customHeight="1">
      <c r="A18" s="31">
        <f t="shared" si="0"/>
        <v>11</v>
      </c>
      <c r="B18" s="59" t="s">
        <v>1599</v>
      </c>
      <c r="C18" s="31" t="s">
        <v>118</v>
      </c>
      <c r="D18" s="31">
        <v>2008</v>
      </c>
      <c r="E18" s="36" t="s">
        <v>636</v>
      </c>
      <c r="F18" s="168" t="s">
        <v>637</v>
      </c>
      <c r="G18" s="36" t="s">
        <v>638</v>
      </c>
      <c r="H18" s="114">
        <f>3</f>
        <v>3</v>
      </c>
      <c r="I18" s="99"/>
      <c r="J18" s="99"/>
    </row>
    <row r="19" spans="1:10" s="52" customFormat="1" ht="62.25" customHeight="1">
      <c r="A19" s="31">
        <f t="shared" si="0"/>
        <v>12</v>
      </c>
      <c r="B19" s="59" t="s">
        <v>1599</v>
      </c>
      <c r="C19" s="31" t="s">
        <v>118</v>
      </c>
      <c r="D19" s="31">
        <v>2007</v>
      </c>
      <c r="E19" s="36" t="s">
        <v>636</v>
      </c>
      <c r="F19" s="168" t="s">
        <v>637</v>
      </c>
      <c r="G19" s="36" t="s">
        <v>638</v>
      </c>
      <c r="H19" s="114">
        <f>3</f>
        <v>3</v>
      </c>
      <c r="I19" s="99"/>
      <c r="J19" s="99"/>
    </row>
    <row r="20" spans="1:10" s="52" customFormat="1" ht="62.25" customHeight="1">
      <c r="A20" s="31">
        <f t="shared" si="0"/>
        <v>13</v>
      </c>
      <c r="B20" s="59" t="s">
        <v>1599</v>
      </c>
      <c r="C20" s="31" t="s">
        <v>118</v>
      </c>
      <c r="D20" s="31">
        <v>2006</v>
      </c>
      <c r="E20" s="36" t="s">
        <v>636</v>
      </c>
      <c r="F20" s="168" t="s">
        <v>637</v>
      </c>
      <c r="G20" s="36" t="s">
        <v>638</v>
      </c>
      <c r="H20" s="114">
        <f>3</f>
        <v>3</v>
      </c>
      <c r="I20" s="99"/>
      <c r="J20" s="99"/>
    </row>
    <row r="21" spans="1:10" s="52" customFormat="1" ht="62.25" customHeight="1">
      <c r="A21" s="31">
        <f t="shared" si="0"/>
        <v>14</v>
      </c>
      <c r="B21" s="59" t="s">
        <v>1599</v>
      </c>
      <c r="C21" s="31" t="s">
        <v>118</v>
      </c>
      <c r="D21" s="31">
        <v>2010</v>
      </c>
      <c r="E21" s="36" t="s">
        <v>639</v>
      </c>
      <c r="F21" s="168" t="s">
        <v>640</v>
      </c>
      <c r="G21" s="36" t="s">
        <v>641</v>
      </c>
      <c r="H21" s="114">
        <f>3</f>
        <v>3</v>
      </c>
      <c r="I21" s="99"/>
      <c r="J21" s="99"/>
    </row>
    <row r="22" spans="1:10" s="52" customFormat="1" ht="62.25" customHeight="1">
      <c r="A22" s="31">
        <f t="shared" si="0"/>
        <v>15</v>
      </c>
      <c r="B22" s="59" t="s">
        <v>1599</v>
      </c>
      <c r="C22" s="31" t="s">
        <v>118</v>
      </c>
      <c r="D22" s="31">
        <v>2009</v>
      </c>
      <c r="E22" s="36" t="s">
        <v>639</v>
      </c>
      <c r="F22" s="168" t="s">
        <v>640</v>
      </c>
      <c r="G22" s="36" t="s">
        <v>641</v>
      </c>
      <c r="H22" s="114">
        <f>3</f>
        <v>3</v>
      </c>
      <c r="I22" s="99"/>
      <c r="J22" s="99"/>
    </row>
    <row r="23" spans="1:10" s="52" customFormat="1" ht="62.25" customHeight="1">
      <c r="A23" s="31">
        <f t="shared" si="0"/>
        <v>16</v>
      </c>
      <c r="B23" s="31" t="s">
        <v>1599</v>
      </c>
      <c r="C23" s="30" t="s">
        <v>118</v>
      </c>
      <c r="D23" s="31">
        <v>2010</v>
      </c>
      <c r="E23" s="31" t="s">
        <v>686</v>
      </c>
      <c r="F23" s="32" t="s">
        <v>1415</v>
      </c>
      <c r="G23" s="36" t="s">
        <v>1584</v>
      </c>
      <c r="H23" s="114">
        <f>3</f>
        <v>3</v>
      </c>
      <c r="I23" s="99"/>
      <c r="J23" s="99"/>
    </row>
    <row r="24" spans="1:10" s="52" customFormat="1" ht="62.25" customHeight="1">
      <c r="A24" s="31">
        <f t="shared" si="0"/>
        <v>17</v>
      </c>
      <c r="B24" s="31" t="s">
        <v>1599</v>
      </c>
      <c r="C24" s="30" t="s">
        <v>118</v>
      </c>
      <c r="D24" s="31">
        <v>2009</v>
      </c>
      <c r="E24" s="31" t="s">
        <v>686</v>
      </c>
      <c r="F24" s="32" t="s">
        <v>1415</v>
      </c>
      <c r="G24" s="36" t="s">
        <v>1584</v>
      </c>
      <c r="H24" s="114">
        <f>3</f>
        <v>3</v>
      </c>
      <c r="I24" s="99"/>
      <c r="J24" s="99"/>
    </row>
    <row r="25" spans="1:10" s="52" customFormat="1" ht="62.25" customHeight="1">
      <c r="A25" s="31">
        <f t="shared" si="0"/>
        <v>18</v>
      </c>
      <c r="B25" s="31" t="s">
        <v>2247</v>
      </c>
      <c r="C25" s="31" t="s">
        <v>118</v>
      </c>
      <c r="D25" s="31">
        <v>2010</v>
      </c>
      <c r="E25" s="31" t="s">
        <v>2271</v>
      </c>
      <c r="F25" s="244" t="s">
        <v>2272</v>
      </c>
      <c r="G25" s="31" t="s">
        <v>1961</v>
      </c>
      <c r="H25" s="161">
        <f>3</f>
        <v>3</v>
      </c>
      <c r="I25" s="99"/>
      <c r="J25" s="99"/>
    </row>
    <row r="26" spans="1:10" s="52" customFormat="1" ht="62.25" customHeight="1">
      <c r="A26" s="31">
        <f>A25+1</f>
        <v>19</v>
      </c>
      <c r="B26" s="31" t="s">
        <v>2247</v>
      </c>
      <c r="C26" s="31" t="s">
        <v>118</v>
      </c>
      <c r="D26" s="31">
        <v>2009</v>
      </c>
      <c r="E26" s="31" t="s">
        <v>2271</v>
      </c>
      <c r="F26" s="244" t="s">
        <v>2272</v>
      </c>
      <c r="G26" s="31" t="s">
        <v>1961</v>
      </c>
      <c r="H26" s="161">
        <f>3</f>
        <v>3</v>
      </c>
      <c r="I26" s="99"/>
      <c r="J26" s="99"/>
    </row>
  </sheetData>
  <mergeCells count="2">
    <mergeCell ref="A3:E3"/>
    <mergeCell ref="F5:G5"/>
  </mergeCells>
  <phoneticPr fontId="0" type="noConversion"/>
  <hyperlinks>
    <hyperlink ref="F8" r:id="rId1"/>
    <hyperlink ref="F9" r:id="rId2"/>
    <hyperlink ref="F10" r:id="rId3"/>
    <hyperlink ref="F11" r:id="rId4"/>
    <hyperlink ref="F12" r:id="rId5"/>
    <hyperlink ref="F13" r:id="rId6"/>
    <hyperlink ref="F14" r:id="rId7"/>
    <hyperlink ref="F15" r:id="rId8"/>
    <hyperlink ref="F23" r:id="rId9"/>
    <hyperlink ref="F24" r:id="rId10"/>
  </hyperlinks>
  <printOptions horizontalCentered="1"/>
  <pageMargins left="0.23622047244094491" right="0.23622047244094491" top="1.0629921259842521" bottom="0.74803149606299213" header="0.51181102362204722" footer="0.31496062992125984"/>
  <pageSetup paperSize="9" scale="94" fitToHeight="1000" orientation="landscape" r:id="rId11"/>
  <headerFooter alignWithMargins="0">
    <oddHeader>&amp;CCentrul de Cercetare în Ingineria Sistemelor Automate http://www.aut.upt.ro/centru-cercetare/</oddHeader>
  </headerFooter>
  <drawing r:id="rId12"/>
</worksheet>
</file>

<file path=xl/worksheets/sheet23.xml><?xml version="1.0" encoding="utf-8"?>
<worksheet xmlns="http://schemas.openxmlformats.org/spreadsheetml/2006/main" xmlns:r="http://schemas.openxmlformats.org/officeDocument/2006/relationships">
  <sheetPr>
    <pageSetUpPr fitToPage="1"/>
  </sheetPr>
  <dimension ref="A3:R17"/>
  <sheetViews>
    <sheetView workbookViewId="0">
      <selection activeCell="J17" sqref="A3:J17"/>
    </sheetView>
  </sheetViews>
  <sheetFormatPr defaultColWidth="11.42578125" defaultRowHeight="12.75"/>
  <cols>
    <col min="1" max="2" width="6.140625" customWidth="1"/>
    <col min="3" max="3" width="17.28515625" customWidth="1"/>
    <col min="4" max="5" width="20.85546875" customWidth="1"/>
    <col min="6" max="6" width="23" customWidth="1"/>
    <col min="7" max="7" width="16.7109375" customWidth="1"/>
    <col min="8" max="8" width="17.42578125" customWidth="1"/>
    <col min="9" max="9" width="20" customWidth="1"/>
  </cols>
  <sheetData>
    <row r="3" spans="1:18">
      <c r="C3" s="318" t="s">
        <v>1335</v>
      </c>
      <c r="D3" s="317"/>
      <c r="E3" s="317"/>
      <c r="F3" s="317"/>
      <c r="G3" s="317"/>
      <c r="H3" s="1"/>
      <c r="I3" s="3"/>
    </row>
    <row r="4" spans="1:18" ht="15.75">
      <c r="I4" s="102"/>
      <c r="J4" s="26"/>
      <c r="K4" s="26"/>
      <c r="L4" s="26"/>
      <c r="M4" s="26"/>
    </row>
    <row r="5" spans="1:18" ht="15.75">
      <c r="A5" s="14"/>
      <c r="B5" s="14"/>
      <c r="C5" s="14"/>
      <c r="D5" s="14"/>
      <c r="E5" s="14"/>
      <c r="F5" s="14"/>
      <c r="G5" s="309" t="s">
        <v>510</v>
      </c>
      <c r="H5" s="338"/>
      <c r="I5" s="338"/>
      <c r="J5" s="116">
        <f>SUM(J8:J652)</f>
        <v>80</v>
      </c>
      <c r="K5" s="1"/>
      <c r="L5" s="143"/>
      <c r="M5" s="143"/>
      <c r="O5" s="143"/>
      <c r="P5" s="143"/>
      <c r="Q5" s="143"/>
      <c r="R5" s="143"/>
    </row>
    <row r="6" spans="1:18">
      <c r="A6" s="67"/>
      <c r="B6" s="67"/>
      <c r="C6" s="67"/>
      <c r="D6" s="67"/>
      <c r="E6" s="67"/>
      <c r="F6" s="67"/>
      <c r="G6" s="67"/>
      <c r="H6" s="67"/>
      <c r="I6" s="67"/>
      <c r="J6" s="67"/>
      <c r="K6" s="67"/>
      <c r="L6" s="67"/>
      <c r="M6" s="67"/>
      <c r="N6" s="67"/>
      <c r="O6" s="67"/>
      <c r="P6" s="67"/>
      <c r="Q6" s="67"/>
      <c r="R6" s="67"/>
    </row>
    <row r="7" spans="1:18" ht="38.25">
      <c r="A7" s="120" t="s">
        <v>470</v>
      </c>
      <c r="B7" s="120" t="s">
        <v>1332</v>
      </c>
      <c r="C7" s="120" t="s">
        <v>452</v>
      </c>
      <c r="D7" s="120" t="s">
        <v>1334</v>
      </c>
      <c r="E7" s="120" t="s">
        <v>1328</v>
      </c>
      <c r="F7" s="120" t="s">
        <v>1429</v>
      </c>
      <c r="G7" s="120" t="s">
        <v>1307</v>
      </c>
      <c r="H7" s="120" t="s">
        <v>141</v>
      </c>
      <c r="I7" s="120" t="s">
        <v>1331</v>
      </c>
      <c r="J7" s="120" t="s">
        <v>505</v>
      </c>
    </row>
    <row r="8" spans="1:18" ht="89.25">
      <c r="A8" s="31">
        <v>1</v>
      </c>
      <c r="B8" s="31">
        <v>2009</v>
      </c>
      <c r="C8" s="202" t="s">
        <v>1599</v>
      </c>
      <c r="D8" s="202" t="s">
        <v>803</v>
      </c>
      <c r="E8" s="203" t="s">
        <v>699</v>
      </c>
      <c r="F8" s="203" t="s">
        <v>700</v>
      </c>
      <c r="G8" s="203" t="s">
        <v>701</v>
      </c>
      <c r="H8" s="204" t="s">
        <v>624</v>
      </c>
      <c r="I8" s="30" t="s">
        <v>1333</v>
      </c>
      <c r="J8" s="114">
        <f>8</f>
        <v>8</v>
      </c>
    </row>
    <row r="9" spans="1:18" ht="89.25">
      <c r="A9" s="31">
        <f t="shared" ref="A9:A17" si="0">A8+1</f>
        <v>2</v>
      </c>
      <c r="B9" s="31">
        <v>2009</v>
      </c>
      <c r="C9" s="202" t="s">
        <v>1598</v>
      </c>
      <c r="D9" s="202" t="s">
        <v>702</v>
      </c>
      <c r="E9" s="203" t="s">
        <v>699</v>
      </c>
      <c r="F9" s="203" t="s">
        <v>700</v>
      </c>
      <c r="G9" s="203" t="s">
        <v>701</v>
      </c>
      <c r="H9" s="204" t="s">
        <v>624</v>
      </c>
      <c r="I9" s="30" t="s">
        <v>1333</v>
      </c>
      <c r="J9" s="114">
        <f>8</f>
        <v>8</v>
      </c>
    </row>
    <row r="10" spans="1:18" ht="89.25">
      <c r="A10" s="31">
        <f t="shared" si="0"/>
        <v>3</v>
      </c>
      <c r="B10" s="31">
        <v>2007</v>
      </c>
      <c r="C10" s="202" t="s">
        <v>1599</v>
      </c>
      <c r="D10" s="202" t="s">
        <v>803</v>
      </c>
      <c r="E10" s="40" t="s">
        <v>703</v>
      </c>
      <c r="F10" s="203" t="s">
        <v>700</v>
      </c>
      <c r="G10" s="40" t="s">
        <v>888</v>
      </c>
      <c r="H10" s="33" t="s">
        <v>891</v>
      </c>
      <c r="I10" s="30" t="s">
        <v>1333</v>
      </c>
      <c r="J10" s="114">
        <f>8</f>
        <v>8</v>
      </c>
    </row>
    <row r="11" spans="1:18" ht="89.25">
      <c r="A11" s="31">
        <f t="shared" si="0"/>
        <v>4</v>
      </c>
      <c r="B11" s="31">
        <v>2007</v>
      </c>
      <c r="C11" s="202" t="s">
        <v>1598</v>
      </c>
      <c r="D11" s="202" t="s">
        <v>702</v>
      </c>
      <c r="E11" s="40" t="s">
        <v>703</v>
      </c>
      <c r="F11" s="203" t="s">
        <v>700</v>
      </c>
      <c r="G11" s="40" t="s">
        <v>888</v>
      </c>
      <c r="H11" s="33" t="s">
        <v>891</v>
      </c>
      <c r="I11" s="30" t="s">
        <v>1333</v>
      </c>
      <c r="J11" s="114">
        <f>8</f>
        <v>8</v>
      </c>
    </row>
    <row r="12" spans="1:18" ht="76.5">
      <c r="A12" s="31">
        <f t="shared" si="0"/>
        <v>5</v>
      </c>
      <c r="B12" s="31">
        <v>2007</v>
      </c>
      <c r="C12" s="202" t="s">
        <v>1599</v>
      </c>
      <c r="D12" s="202" t="s">
        <v>804</v>
      </c>
      <c r="E12" s="30" t="s">
        <v>813</v>
      </c>
      <c r="F12" s="40" t="s">
        <v>1422</v>
      </c>
      <c r="G12" s="30" t="s">
        <v>918</v>
      </c>
      <c r="H12" s="33" t="s">
        <v>919</v>
      </c>
      <c r="I12" s="30" t="s">
        <v>1333</v>
      </c>
      <c r="J12" s="114">
        <f>8</f>
        <v>8</v>
      </c>
    </row>
    <row r="13" spans="1:18" ht="89.25">
      <c r="A13" s="31">
        <f t="shared" si="0"/>
        <v>6</v>
      </c>
      <c r="B13" s="31">
        <v>2008</v>
      </c>
      <c r="C13" s="31" t="s">
        <v>2247</v>
      </c>
      <c r="D13" s="30" t="s">
        <v>2273</v>
      </c>
      <c r="E13" s="30" t="s">
        <v>2274</v>
      </c>
      <c r="F13" s="30" t="s">
        <v>2275</v>
      </c>
      <c r="G13" s="30" t="s">
        <v>2722</v>
      </c>
      <c r="H13" s="32" t="s">
        <v>2723</v>
      </c>
      <c r="I13" s="31" t="s">
        <v>1333</v>
      </c>
      <c r="J13" s="161">
        <f>8</f>
        <v>8</v>
      </c>
    </row>
    <row r="14" spans="1:18" ht="89.25">
      <c r="A14" s="31">
        <f t="shared" si="0"/>
        <v>7</v>
      </c>
      <c r="B14" s="31">
        <v>2006</v>
      </c>
      <c r="C14" s="31" t="s">
        <v>2247</v>
      </c>
      <c r="D14" s="30" t="s">
        <v>2273</v>
      </c>
      <c r="E14" s="30" t="s">
        <v>2276</v>
      </c>
      <c r="F14" s="30" t="s">
        <v>2275</v>
      </c>
      <c r="G14" s="30" t="s">
        <v>2738</v>
      </c>
      <c r="H14" s="32" t="s">
        <v>2733</v>
      </c>
      <c r="I14" s="31" t="s">
        <v>1333</v>
      </c>
      <c r="J14" s="161">
        <f>8</f>
        <v>8</v>
      </c>
    </row>
    <row r="15" spans="1:18" ht="63.75">
      <c r="A15" s="31">
        <f t="shared" si="0"/>
        <v>8</v>
      </c>
      <c r="B15" s="31">
        <v>2009</v>
      </c>
      <c r="C15" s="31" t="s">
        <v>2247</v>
      </c>
      <c r="D15" s="30" t="s">
        <v>2277</v>
      </c>
      <c r="E15" s="30" t="s">
        <v>2278</v>
      </c>
      <c r="F15" s="30" t="s">
        <v>2279</v>
      </c>
      <c r="G15" s="30" t="s">
        <v>2280</v>
      </c>
      <c r="H15" s="32" t="s">
        <v>2281</v>
      </c>
      <c r="I15" s="31" t="s">
        <v>1333</v>
      </c>
      <c r="J15" s="161">
        <f>8</f>
        <v>8</v>
      </c>
    </row>
    <row r="16" spans="1:18" ht="102">
      <c r="A16" s="31">
        <f t="shared" si="0"/>
        <v>9</v>
      </c>
      <c r="B16" s="31">
        <v>2009</v>
      </c>
      <c r="C16" s="31" t="s">
        <v>2247</v>
      </c>
      <c r="D16" s="30" t="s">
        <v>2282</v>
      </c>
      <c r="E16" s="30" t="s">
        <v>2283</v>
      </c>
      <c r="F16" s="30" t="s">
        <v>2284</v>
      </c>
      <c r="G16" s="30" t="s">
        <v>701</v>
      </c>
      <c r="H16" s="32" t="s">
        <v>624</v>
      </c>
      <c r="I16" s="31" t="s">
        <v>1333</v>
      </c>
      <c r="J16" s="161">
        <f>8</f>
        <v>8</v>
      </c>
    </row>
    <row r="17" spans="1:10" ht="63.75">
      <c r="A17" s="31">
        <f t="shared" si="0"/>
        <v>10</v>
      </c>
      <c r="B17" s="31">
        <v>2007</v>
      </c>
      <c r="C17" s="31" t="s">
        <v>2247</v>
      </c>
      <c r="D17" s="31" t="s">
        <v>2285</v>
      </c>
      <c r="E17" s="31" t="s">
        <v>2286</v>
      </c>
      <c r="F17" s="31" t="s">
        <v>1422</v>
      </c>
      <c r="G17" s="31" t="s">
        <v>2287</v>
      </c>
      <c r="H17" s="244" t="s">
        <v>919</v>
      </c>
      <c r="I17" s="31" t="s">
        <v>1333</v>
      </c>
      <c r="J17" s="161">
        <f>8</f>
        <v>8</v>
      </c>
    </row>
  </sheetData>
  <mergeCells count="2">
    <mergeCell ref="C3:G3"/>
    <mergeCell ref="G5:I5"/>
  </mergeCells>
  <phoneticPr fontId="16" type="noConversion"/>
  <hyperlinks>
    <hyperlink ref="H10" r:id="rId1"/>
    <hyperlink ref="H8" r:id="rId2"/>
    <hyperlink ref="H9" r:id="rId3"/>
    <hyperlink ref="H11" r:id="rId4"/>
    <hyperlink ref="H12" r:id="rId5"/>
    <hyperlink ref="H13" r:id="rId6"/>
    <hyperlink ref="H14" r:id="rId7"/>
    <hyperlink ref="H15" r:id="rId8"/>
    <hyperlink ref="H16" r:id="rId9"/>
  </hyperlinks>
  <printOptions horizontalCentered="1"/>
  <pageMargins left="0.23622047244094491" right="0.23622047244094491" top="1.0629921259842521" bottom="0.74803149606299213" header="0.51181102362204722" footer="0.31496062992125984"/>
  <pageSetup paperSize="9" scale="91" fitToHeight="1000" orientation="landscape" r:id="rId10"/>
  <headerFooter alignWithMargins="0">
    <oddHeader>&amp;CCentrul de Cercetare în Ingineria Sistemelor Automate http://www.aut.upt.ro/centru-cercetare/</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3:S46"/>
  <sheetViews>
    <sheetView workbookViewId="0">
      <selection activeCell="J46" sqref="A3:J46"/>
    </sheetView>
  </sheetViews>
  <sheetFormatPr defaultColWidth="11.42578125" defaultRowHeight="12.75"/>
  <cols>
    <col min="1" max="2" width="6.140625" customWidth="1"/>
    <col min="3" max="3" width="17.28515625" customWidth="1"/>
    <col min="4" max="5" width="20.85546875" customWidth="1"/>
    <col min="6" max="6" width="23" customWidth="1"/>
    <col min="7" max="7" width="16.7109375" customWidth="1"/>
    <col min="8" max="8" width="17.42578125" customWidth="1"/>
    <col min="9" max="9" width="20" customWidth="1"/>
  </cols>
  <sheetData>
    <row r="3" spans="1:19">
      <c r="C3" s="318" t="s">
        <v>1336</v>
      </c>
      <c r="D3" s="317"/>
      <c r="E3" s="317"/>
      <c r="F3" s="317"/>
      <c r="G3" s="317"/>
      <c r="H3" s="61"/>
      <c r="I3" s="52"/>
    </row>
    <row r="4" spans="1:19" ht="15.75">
      <c r="J4" s="102"/>
      <c r="K4" s="26"/>
      <c r="L4" s="26"/>
      <c r="M4" s="26"/>
      <c r="N4" s="26"/>
    </row>
    <row r="5" spans="1:19" ht="15.75">
      <c r="A5" s="14"/>
      <c r="B5" s="14"/>
      <c r="C5" s="14"/>
      <c r="D5" s="14"/>
      <c r="E5" s="14"/>
      <c r="F5" s="14"/>
      <c r="G5" s="14"/>
      <c r="H5" s="309" t="s">
        <v>510</v>
      </c>
      <c r="I5" s="338"/>
      <c r="J5" s="116">
        <f>SUM(J8:J447)</f>
        <v>156</v>
      </c>
      <c r="L5" s="1"/>
      <c r="M5" s="143"/>
      <c r="N5" s="143"/>
      <c r="P5" s="143"/>
      <c r="Q5" s="143"/>
      <c r="R5" s="143"/>
      <c r="S5" s="143"/>
    </row>
    <row r="6" spans="1:19">
      <c r="A6" s="67"/>
      <c r="B6" s="67"/>
      <c r="C6" s="67"/>
      <c r="D6" s="67"/>
      <c r="E6" s="67"/>
      <c r="F6" s="67"/>
      <c r="G6" s="67"/>
      <c r="H6" s="67"/>
      <c r="I6" s="67"/>
      <c r="J6" s="67"/>
      <c r="K6" s="67"/>
      <c r="L6" s="67"/>
      <c r="M6" s="67"/>
      <c r="N6" s="67"/>
      <c r="O6" s="67"/>
      <c r="P6" s="67"/>
      <c r="Q6" s="67"/>
      <c r="R6" s="67"/>
      <c r="S6" s="67"/>
    </row>
    <row r="7" spans="1:19" ht="38.25">
      <c r="A7" s="120" t="s">
        <v>470</v>
      </c>
      <c r="B7" s="120" t="s">
        <v>1332</v>
      </c>
      <c r="C7" s="120" t="s">
        <v>452</v>
      </c>
      <c r="D7" s="120" t="s">
        <v>1334</v>
      </c>
      <c r="E7" s="120" t="s">
        <v>1328</v>
      </c>
      <c r="F7" s="120" t="s">
        <v>1429</v>
      </c>
      <c r="G7" s="120" t="s">
        <v>1307</v>
      </c>
      <c r="H7" s="120" t="s">
        <v>141</v>
      </c>
      <c r="I7" s="120" t="s">
        <v>1338</v>
      </c>
      <c r="J7" s="120" t="s">
        <v>505</v>
      </c>
    </row>
    <row r="8" spans="1:19" ht="102">
      <c r="A8" s="31">
        <v>1</v>
      </c>
      <c r="B8" s="31">
        <v>2010</v>
      </c>
      <c r="C8" s="202" t="s">
        <v>1599</v>
      </c>
      <c r="D8" s="202" t="s">
        <v>688</v>
      </c>
      <c r="E8" s="203" t="s">
        <v>706</v>
      </c>
      <c r="F8" s="203" t="s">
        <v>689</v>
      </c>
      <c r="G8" s="203" t="s">
        <v>121</v>
      </c>
      <c r="H8" s="204" t="s">
        <v>115</v>
      </c>
      <c r="I8" s="205" t="s">
        <v>436</v>
      </c>
      <c r="J8" s="114">
        <f>4</f>
        <v>4</v>
      </c>
    </row>
    <row r="9" spans="1:19" ht="102">
      <c r="A9" s="31">
        <f t="shared" ref="A9:A41" si="0">A8+1</f>
        <v>2</v>
      </c>
      <c r="B9" s="31">
        <v>2010</v>
      </c>
      <c r="C9" s="202" t="s">
        <v>1598</v>
      </c>
      <c r="D9" s="202" t="s">
        <v>690</v>
      </c>
      <c r="E9" s="203" t="s">
        <v>706</v>
      </c>
      <c r="F9" s="203" t="s">
        <v>689</v>
      </c>
      <c r="G9" s="203" t="s">
        <v>121</v>
      </c>
      <c r="H9" s="204" t="s">
        <v>115</v>
      </c>
      <c r="I9" s="183" t="s">
        <v>436</v>
      </c>
      <c r="J9" s="114">
        <f>4</f>
        <v>4</v>
      </c>
    </row>
    <row r="10" spans="1:19" ht="76.5">
      <c r="A10" s="31">
        <f t="shared" si="0"/>
        <v>3</v>
      </c>
      <c r="B10" s="31">
        <v>2010</v>
      </c>
      <c r="C10" s="202" t="s">
        <v>1599</v>
      </c>
      <c r="D10" s="202" t="s">
        <v>704</v>
      </c>
      <c r="E10" s="40" t="s">
        <v>707</v>
      </c>
      <c r="F10" s="40" t="s">
        <v>1422</v>
      </c>
      <c r="G10" s="40" t="s">
        <v>692</v>
      </c>
      <c r="H10" s="33" t="s">
        <v>693</v>
      </c>
      <c r="I10" s="183" t="s">
        <v>436</v>
      </c>
      <c r="J10" s="114">
        <f>4</f>
        <v>4</v>
      </c>
    </row>
    <row r="11" spans="1:19" ht="76.5">
      <c r="A11" s="31">
        <f t="shared" si="0"/>
        <v>4</v>
      </c>
      <c r="B11" s="31">
        <v>2010</v>
      </c>
      <c r="C11" s="202" t="s">
        <v>1599</v>
      </c>
      <c r="D11" s="202" t="s">
        <v>704</v>
      </c>
      <c r="E11" s="40" t="s">
        <v>708</v>
      </c>
      <c r="F11" s="40" t="s">
        <v>1422</v>
      </c>
      <c r="G11" s="40" t="s">
        <v>695</v>
      </c>
      <c r="H11" s="33" t="s">
        <v>696</v>
      </c>
      <c r="I11" s="183" t="s">
        <v>436</v>
      </c>
      <c r="J11" s="114">
        <f>4</f>
        <v>4</v>
      </c>
    </row>
    <row r="12" spans="1:19" ht="102">
      <c r="A12" s="31">
        <f t="shared" si="0"/>
        <v>5</v>
      </c>
      <c r="B12" s="31">
        <v>2010</v>
      </c>
      <c r="C12" s="202" t="s">
        <v>1599</v>
      </c>
      <c r="D12" s="202" t="s">
        <v>704</v>
      </c>
      <c r="E12" s="40" t="s">
        <v>710</v>
      </c>
      <c r="F12" s="40" t="s">
        <v>1422</v>
      </c>
      <c r="G12" s="40" t="s">
        <v>1425</v>
      </c>
      <c r="H12" s="33" t="s">
        <v>1426</v>
      </c>
      <c r="I12" s="183" t="s">
        <v>436</v>
      </c>
      <c r="J12" s="114">
        <f>4</f>
        <v>4</v>
      </c>
    </row>
    <row r="13" spans="1:19" ht="114.75">
      <c r="A13" s="31">
        <f t="shared" si="0"/>
        <v>6</v>
      </c>
      <c r="B13" s="31">
        <v>2010</v>
      </c>
      <c r="C13" s="202" t="s">
        <v>1599</v>
      </c>
      <c r="D13" s="202" t="s">
        <v>704</v>
      </c>
      <c r="E13" s="40" t="s">
        <v>709</v>
      </c>
      <c r="F13" s="40" t="s">
        <v>1422</v>
      </c>
      <c r="G13" s="40" t="s">
        <v>1423</v>
      </c>
      <c r="H13" s="33" t="s">
        <v>1424</v>
      </c>
      <c r="I13" s="183" t="s">
        <v>436</v>
      </c>
      <c r="J13" s="114">
        <f>4</f>
        <v>4</v>
      </c>
    </row>
    <row r="14" spans="1:19" ht="89.25">
      <c r="A14" s="31">
        <f t="shared" si="0"/>
        <v>7</v>
      </c>
      <c r="B14" s="31">
        <v>2010</v>
      </c>
      <c r="C14" s="202" t="s">
        <v>1599</v>
      </c>
      <c r="D14" s="202" t="s">
        <v>704</v>
      </c>
      <c r="E14" s="30" t="s">
        <v>711</v>
      </c>
      <c r="F14" s="40" t="s">
        <v>1422</v>
      </c>
      <c r="G14" s="30" t="s">
        <v>425</v>
      </c>
      <c r="H14" s="33" t="s">
        <v>426</v>
      </c>
      <c r="I14" s="183" t="s">
        <v>436</v>
      </c>
      <c r="J14" s="114">
        <f>4</f>
        <v>4</v>
      </c>
    </row>
    <row r="15" spans="1:19" ht="89.25">
      <c r="A15" s="31">
        <f t="shared" si="0"/>
        <v>8</v>
      </c>
      <c r="B15" s="31">
        <v>2010</v>
      </c>
      <c r="C15" s="202" t="s">
        <v>1598</v>
      </c>
      <c r="D15" s="202" t="s">
        <v>704</v>
      </c>
      <c r="E15" s="30" t="s">
        <v>711</v>
      </c>
      <c r="F15" s="40" t="s">
        <v>1422</v>
      </c>
      <c r="G15" s="30" t="s">
        <v>425</v>
      </c>
      <c r="H15" s="33" t="s">
        <v>426</v>
      </c>
      <c r="I15" s="183" t="s">
        <v>436</v>
      </c>
      <c r="J15" s="114">
        <f>4</f>
        <v>4</v>
      </c>
    </row>
    <row r="16" spans="1:19" ht="76.5">
      <c r="A16" s="31">
        <f t="shared" si="0"/>
        <v>9</v>
      </c>
      <c r="B16" s="31">
        <v>2010</v>
      </c>
      <c r="C16" s="202" t="s">
        <v>1599</v>
      </c>
      <c r="D16" s="202" t="s">
        <v>704</v>
      </c>
      <c r="E16" s="30" t="s">
        <v>712</v>
      </c>
      <c r="F16" s="40" t="s">
        <v>1422</v>
      </c>
      <c r="G16" s="30" t="s">
        <v>123</v>
      </c>
      <c r="H16" s="33" t="s">
        <v>705</v>
      </c>
      <c r="I16" s="183" t="s">
        <v>436</v>
      </c>
      <c r="J16" s="114">
        <f>4</f>
        <v>4</v>
      </c>
    </row>
    <row r="17" spans="1:10" ht="63.75">
      <c r="A17" s="31">
        <f t="shared" si="0"/>
        <v>10</v>
      </c>
      <c r="B17" s="31">
        <v>2010</v>
      </c>
      <c r="C17" s="202" t="s">
        <v>1599</v>
      </c>
      <c r="D17" s="202" t="s">
        <v>704</v>
      </c>
      <c r="E17" s="30" t="s">
        <v>715</v>
      </c>
      <c r="F17" s="40" t="s">
        <v>1422</v>
      </c>
      <c r="G17" s="30" t="s">
        <v>716</v>
      </c>
      <c r="H17" s="33" t="s">
        <v>713</v>
      </c>
      <c r="I17" s="183" t="s">
        <v>714</v>
      </c>
      <c r="J17" s="114">
        <f>4</f>
        <v>4</v>
      </c>
    </row>
    <row r="18" spans="1:10" ht="63.75">
      <c r="A18" s="31">
        <f t="shared" si="0"/>
        <v>11</v>
      </c>
      <c r="B18" s="31">
        <v>2009</v>
      </c>
      <c r="C18" s="202" t="s">
        <v>1599</v>
      </c>
      <c r="D18" s="202" t="s">
        <v>704</v>
      </c>
      <c r="E18" s="30" t="s">
        <v>717</v>
      </c>
      <c r="F18" s="40" t="s">
        <v>1422</v>
      </c>
      <c r="G18" s="30" t="s">
        <v>718</v>
      </c>
      <c r="H18" s="33" t="s">
        <v>719</v>
      </c>
      <c r="I18" s="183" t="s">
        <v>436</v>
      </c>
      <c r="J18" s="114">
        <f>4</f>
        <v>4</v>
      </c>
    </row>
    <row r="19" spans="1:10" ht="89.25">
      <c r="A19" s="31">
        <f t="shared" si="0"/>
        <v>12</v>
      </c>
      <c r="B19" s="31">
        <v>2009</v>
      </c>
      <c r="C19" s="202" t="s">
        <v>1599</v>
      </c>
      <c r="D19" s="202" t="s">
        <v>704</v>
      </c>
      <c r="E19" s="30" t="s">
        <v>720</v>
      </c>
      <c r="F19" s="40" t="s">
        <v>1422</v>
      </c>
      <c r="G19" s="30" t="s">
        <v>1676</v>
      </c>
      <c r="H19" s="33" t="s">
        <v>1677</v>
      </c>
      <c r="I19" s="183" t="s">
        <v>436</v>
      </c>
      <c r="J19" s="114">
        <f>4</f>
        <v>4</v>
      </c>
    </row>
    <row r="20" spans="1:10" ht="114.75">
      <c r="A20" s="31">
        <f t="shared" si="0"/>
        <v>13</v>
      </c>
      <c r="B20" s="31">
        <v>2009</v>
      </c>
      <c r="C20" s="202" t="s">
        <v>1599</v>
      </c>
      <c r="D20" s="202" t="s">
        <v>704</v>
      </c>
      <c r="E20" s="30" t="s">
        <v>721</v>
      </c>
      <c r="F20" s="40" t="s">
        <v>1422</v>
      </c>
      <c r="G20" s="30" t="s">
        <v>722</v>
      </c>
      <c r="H20" s="33" t="s">
        <v>723</v>
      </c>
      <c r="I20" s="183" t="s">
        <v>436</v>
      </c>
      <c r="J20" s="114">
        <f>4</f>
        <v>4</v>
      </c>
    </row>
    <row r="21" spans="1:10" ht="114.75">
      <c r="A21" s="31">
        <f t="shared" si="0"/>
        <v>14</v>
      </c>
      <c r="B21" s="31">
        <v>2009</v>
      </c>
      <c r="C21" s="202" t="s">
        <v>1598</v>
      </c>
      <c r="D21" s="202" t="s">
        <v>704</v>
      </c>
      <c r="E21" s="30" t="s">
        <v>721</v>
      </c>
      <c r="F21" s="40" t="s">
        <v>1422</v>
      </c>
      <c r="G21" s="30" t="s">
        <v>722</v>
      </c>
      <c r="H21" s="33" t="s">
        <v>723</v>
      </c>
      <c r="I21" s="183" t="s">
        <v>436</v>
      </c>
      <c r="J21" s="114">
        <f>4</f>
        <v>4</v>
      </c>
    </row>
    <row r="22" spans="1:10" ht="102">
      <c r="A22" s="31">
        <f t="shared" si="0"/>
        <v>15</v>
      </c>
      <c r="B22" s="31">
        <v>2009</v>
      </c>
      <c r="C22" s="202" t="s">
        <v>1599</v>
      </c>
      <c r="D22" s="202" t="s">
        <v>704</v>
      </c>
      <c r="E22" s="30" t="s">
        <v>724</v>
      </c>
      <c r="F22" s="40" t="s">
        <v>1422</v>
      </c>
      <c r="G22" s="30" t="s">
        <v>725</v>
      </c>
      <c r="H22" s="33" t="s">
        <v>726</v>
      </c>
      <c r="I22" s="183" t="s">
        <v>436</v>
      </c>
      <c r="J22" s="114">
        <f>4</f>
        <v>4</v>
      </c>
    </row>
    <row r="23" spans="1:10" ht="76.5">
      <c r="A23" s="31">
        <f t="shared" si="0"/>
        <v>16</v>
      </c>
      <c r="B23" s="31">
        <v>2010</v>
      </c>
      <c r="C23" s="202" t="s">
        <v>1599</v>
      </c>
      <c r="D23" s="202" t="s">
        <v>704</v>
      </c>
      <c r="E23" s="30" t="s">
        <v>727</v>
      </c>
      <c r="F23" s="40" t="s">
        <v>1422</v>
      </c>
      <c r="G23" s="30" t="s">
        <v>729</v>
      </c>
      <c r="H23" s="33" t="s">
        <v>728</v>
      </c>
      <c r="I23" s="183" t="s">
        <v>436</v>
      </c>
      <c r="J23" s="114">
        <f>4</f>
        <v>4</v>
      </c>
    </row>
    <row r="24" spans="1:10" ht="89.25">
      <c r="A24" s="31">
        <f t="shared" si="0"/>
        <v>17</v>
      </c>
      <c r="B24" s="31">
        <v>2009</v>
      </c>
      <c r="C24" s="202" t="s">
        <v>1599</v>
      </c>
      <c r="D24" s="202" t="s">
        <v>704</v>
      </c>
      <c r="E24" s="30" t="s">
        <v>730</v>
      </c>
      <c r="F24" s="40" t="s">
        <v>1422</v>
      </c>
      <c r="G24" s="30" t="s">
        <v>732</v>
      </c>
      <c r="H24" s="33" t="s">
        <v>731</v>
      </c>
      <c r="I24" s="183" t="s">
        <v>436</v>
      </c>
      <c r="J24" s="114">
        <f>4</f>
        <v>4</v>
      </c>
    </row>
    <row r="25" spans="1:10" ht="89.25">
      <c r="A25" s="31">
        <f t="shared" si="0"/>
        <v>18</v>
      </c>
      <c r="B25" s="31">
        <v>2009</v>
      </c>
      <c r="C25" s="202" t="s">
        <v>1598</v>
      </c>
      <c r="D25" s="202" t="s">
        <v>704</v>
      </c>
      <c r="E25" s="30" t="s">
        <v>730</v>
      </c>
      <c r="F25" s="40" t="s">
        <v>1422</v>
      </c>
      <c r="G25" s="30" t="s">
        <v>732</v>
      </c>
      <c r="H25" s="33" t="s">
        <v>731</v>
      </c>
      <c r="I25" s="183" t="s">
        <v>436</v>
      </c>
      <c r="J25" s="114">
        <f>4</f>
        <v>4</v>
      </c>
    </row>
    <row r="26" spans="1:10" ht="76.5">
      <c r="A26" s="31">
        <f t="shared" si="0"/>
        <v>19</v>
      </c>
      <c r="B26" s="31">
        <v>2009</v>
      </c>
      <c r="C26" s="202" t="s">
        <v>1599</v>
      </c>
      <c r="D26" s="202" t="s">
        <v>704</v>
      </c>
      <c r="E26" s="30" t="s">
        <v>733</v>
      </c>
      <c r="F26" s="40" t="s">
        <v>1422</v>
      </c>
      <c r="G26" s="30" t="s">
        <v>735</v>
      </c>
      <c r="H26" s="33" t="s">
        <v>734</v>
      </c>
      <c r="I26" s="183" t="s">
        <v>436</v>
      </c>
      <c r="J26" s="114">
        <f>4</f>
        <v>4</v>
      </c>
    </row>
    <row r="27" spans="1:10" ht="89.25">
      <c r="A27" s="31">
        <f t="shared" si="0"/>
        <v>20</v>
      </c>
      <c r="B27" s="31">
        <v>2009</v>
      </c>
      <c r="C27" s="202" t="s">
        <v>1599</v>
      </c>
      <c r="D27" s="202" t="s">
        <v>704</v>
      </c>
      <c r="E27" s="30" t="s">
        <v>736</v>
      </c>
      <c r="F27" s="40" t="s">
        <v>1422</v>
      </c>
      <c r="G27" s="30" t="s">
        <v>737</v>
      </c>
      <c r="H27" s="33" t="s">
        <v>738</v>
      </c>
      <c r="I27" s="183" t="s">
        <v>436</v>
      </c>
      <c r="J27" s="114">
        <f>4</f>
        <v>4</v>
      </c>
    </row>
    <row r="28" spans="1:10" ht="89.25">
      <c r="A28" s="31">
        <f t="shared" si="0"/>
        <v>21</v>
      </c>
      <c r="B28" s="31">
        <v>2009</v>
      </c>
      <c r="C28" s="202" t="s">
        <v>1598</v>
      </c>
      <c r="D28" s="202" t="s">
        <v>704</v>
      </c>
      <c r="E28" s="30" t="s">
        <v>736</v>
      </c>
      <c r="F28" s="40" t="s">
        <v>1422</v>
      </c>
      <c r="G28" s="30" t="s">
        <v>737</v>
      </c>
      <c r="H28" s="33" t="s">
        <v>738</v>
      </c>
      <c r="I28" s="183" t="s">
        <v>436</v>
      </c>
      <c r="J28" s="114">
        <f>4</f>
        <v>4</v>
      </c>
    </row>
    <row r="29" spans="1:10" ht="76.5">
      <c r="A29" s="31">
        <f t="shared" si="0"/>
        <v>22</v>
      </c>
      <c r="B29" s="31">
        <v>2009</v>
      </c>
      <c r="C29" s="202" t="s">
        <v>1599</v>
      </c>
      <c r="D29" s="202" t="s">
        <v>704</v>
      </c>
      <c r="E29" s="30" t="s">
        <v>739</v>
      </c>
      <c r="F29" s="30" t="s">
        <v>740</v>
      </c>
      <c r="G29" s="30" t="s">
        <v>123</v>
      </c>
      <c r="H29" s="33" t="s">
        <v>741</v>
      </c>
      <c r="I29" s="183" t="s">
        <v>28</v>
      </c>
      <c r="J29" s="114">
        <f>4</f>
        <v>4</v>
      </c>
    </row>
    <row r="30" spans="1:10" ht="76.5">
      <c r="A30" s="31">
        <f t="shared" si="0"/>
        <v>23</v>
      </c>
      <c r="B30" s="31">
        <v>2009</v>
      </c>
      <c r="C30" s="202" t="s">
        <v>1599</v>
      </c>
      <c r="D30" s="202" t="s">
        <v>704</v>
      </c>
      <c r="E30" s="30" t="s">
        <v>742</v>
      </c>
      <c r="F30" s="40" t="s">
        <v>1422</v>
      </c>
      <c r="G30" s="30" t="s">
        <v>123</v>
      </c>
      <c r="H30" s="33" t="s">
        <v>743</v>
      </c>
      <c r="I30" s="183" t="s">
        <v>436</v>
      </c>
      <c r="J30" s="114">
        <f>4</f>
        <v>4</v>
      </c>
    </row>
    <row r="31" spans="1:10" ht="89.25">
      <c r="A31" s="31">
        <f t="shared" si="0"/>
        <v>24</v>
      </c>
      <c r="B31" s="31">
        <v>2009</v>
      </c>
      <c r="C31" s="202" t="s">
        <v>1599</v>
      </c>
      <c r="D31" s="202" t="s">
        <v>704</v>
      </c>
      <c r="E31" s="30" t="s">
        <v>744</v>
      </c>
      <c r="F31" s="40" t="s">
        <v>1422</v>
      </c>
      <c r="G31" s="30" t="s">
        <v>746</v>
      </c>
      <c r="H31" s="33" t="s">
        <v>745</v>
      </c>
      <c r="I31" s="183" t="s">
        <v>436</v>
      </c>
      <c r="J31" s="114">
        <f>4</f>
        <v>4</v>
      </c>
    </row>
    <row r="32" spans="1:10" ht="89.25">
      <c r="A32" s="31">
        <f t="shared" si="0"/>
        <v>25</v>
      </c>
      <c r="B32" s="31">
        <v>2008</v>
      </c>
      <c r="C32" s="202" t="s">
        <v>1599</v>
      </c>
      <c r="D32" s="202" t="s">
        <v>704</v>
      </c>
      <c r="E32" s="30" t="s">
        <v>786</v>
      </c>
      <c r="F32" s="40" t="s">
        <v>1422</v>
      </c>
      <c r="G32" s="30" t="s">
        <v>788</v>
      </c>
      <c r="H32" s="33" t="s">
        <v>787</v>
      </c>
      <c r="I32" s="183" t="s">
        <v>436</v>
      </c>
      <c r="J32" s="114">
        <f>4</f>
        <v>4</v>
      </c>
    </row>
    <row r="33" spans="1:10" ht="102">
      <c r="A33" s="31">
        <f t="shared" si="0"/>
        <v>26</v>
      </c>
      <c r="B33" s="31">
        <v>2008</v>
      </c>
      <c r="C33" s="202" t="s">
        <v>1599</v>
      </c>
      <c r="D33" s="202" t="s">
        <v>704</v>
      </c>
      <c r="E33" s="30" t="s">
        <v>789</v>
      </c>
      <c r="F33" s="40" t="s">
        <v>1422</v>
      </c>
      <c r="G33" s="30" t="s">
        <v>790</v>
      </c>
      <c r="H33" s="33" t="s">
        <v>791</v>
      </c>
      <c r="I33" s="183" t="s">
        <v>436</v>
      </c>
      <c r="J33" s="114">
        <f>4</f>
        <v>4</v>
      </c>
    </row>
    <row r="34" spans="1:10" ht="114.75">
      <c r="A34" s="31">
        <f t="shared" si="0"/>
        <v>27</v>
      </c>
      <c r="B34" s="31">
        <v>2008</v>
      </c>
      <c r="C34" s="202" t="s">
        <v>1599</v>
      </c>
      <c r="D34" s="202" t="s">
        <v>704</v>
      </c>
      <c r="E34" s="30" t="s">
        <v>792</v>
      </c>
      <c r="F34" s="40" t="s">
        <v>1422</v>
      </c>
      <c r="G34" s="30" t="s">
        <v>794</v>
      </c>
      <c r="H34" s="33" t="s">
        <v>793</v>
      </c>
      <c r="I34" s="183" t="s">
        <v>436</v>
      </c>
      <c r="J34" s="114">
        <f>4</f>
        <v>4</v>
      </c>
    </row>
    <row r="35" spans="1:10" ht="76.5">
      <c r="A35" s="31">
        <f t="shared" si="0"/>
        <v>28</v>
      </c>
      <c r="B35" s="31">
        <v>2009</v>
      </c>
      <c r="C35" s="202" t="s">
        <v>1599</v>
      </c>
      <c r="D35" s="202" t="s">
        <v>704</v>
      </c>
      <c r="E35" s="30" t="s">
        <v>797</v>
      </c>
      <c r="F35" s="40" t="s">
        <v>1422</v>
      </c>
      <c r="G35" s="30" t="s">
        <v>795</v>
      </c>
      <c r="H35" s="33" t="s">
        <v>796</v>
      </c>
      <c r="I35" s="183" t="s">
        <v>436</v>
      </c>
      <c r="J35" s="114">
        <f>4</f>
        <v>4</v>
      </c>
    </row>
    <row r="36" spans="1:10" ht="76.5">
      <c r="A36" s="31">
        <f t="shared" si="0"/>
        <v>29</v>
      </c>
      <c r="B36" s="31">
        <v>2007</v>
      </c>
      <c r="C36" s="202" t="s">
        <v>1599</v>
      </c>
      <c r="D36" s="202" t="s">
        <v>704</v>
      </c>
      <c r="E36" s="30" t="s">
        <v>798</v>
      </c>
      <c r="F36" s="40" t="s">
        <v>1422</v>
      </c>
      <c r="G36" s="30" t="s">
        <v>123</v>
      </c>
      <c r="H36" s="33" t="s">
        <v>799</v>
      </c>
      <c r="I36" s="183" t="s">
        <v>436</v>
      </c>
      <c r="J36" s="114">
        <f>4</f>
        <v>4</v>
      </c>
    </row>
    <row r="37" spans="1:10" ht="102">
      <c r="A37" s="31">
        <f t="shared" si="0"/>
        <v>30</v>
      </c>
      <c r="B37" s="31">
        <v>2007</v>
      </c>
      <c r="C37" s="202" t="s">
        <v>1599</v>
      </c>
      <c r="D37" s="202" t="s">
        <v>704</v>
      </c>
      <c r="E37" s="30" t="s">
        <v>801</v>
      </c>
      <c r="F37" s="40" t="s">
        <v>1422</v>
      </c>
      <c r="G37" s="30" t="s">
        <v>802</v>
      </c>
      <c r="H37" s="33" t="s">
        <v>800</v>
      </c>
      <c r="I37" s="183" t="s">
        <v>436</v>
      </c>
      <c r="J37" s="114">
        <f>4</f>
        <v>4</v>
      </c>
    </row>
    <row r="38" spans="1:10" ht="102">
      <c r="A38" s="31">
        <f t="shared" si="0"/>
        <v>31</v>
      </c>
      <c r="B38" s="31">
        <v>2007</v>
      </c>
      <c r="C38" s="202" t="s">
        <v>1598</v>
      </c>
      <c r="D38" s="202" t="s">
        <v>704</v>
      </c>
      <c r="E38" s="30" t="s">
        <v>801</v>
      </c>
      <c r="F38" s="40" t="s">
        <v>1422</v>
      </c>
      <c r="G38" s="30" t="s">
        <v>802</v>
      </c>
      <c r="H38" s="33" t="s">
        <v>800</v>
      </c>
      <c r="I38" s="183" t="s">
        <v>436</v>
      </c>
      <c r="J38" s="114">
        <f>4</f>
        <v>4</v>
      </c>
    </row>
    <row r="39" spans="1:10" ht="63.75">
      <c r="A39" s="31">
        <f t="shared" si="0"/>
        <v>32</v>
      </c>
      <c r="B39" s="31">
        <v>2006</v>
      </c>
      <c r="C39" s="202" t="s">
        <v>1599</v>
      </c>
      <c r="D39" s="202" t="s">
        <v>704</v>
      </c>
      <c r="E39" s="30" t="s">
        <v>805</v>
      </c>
      <c r="F39" s="40" t="s">
        <v>1422</v>
      </c>
      <c r="G39" s="30" t="s">
        <v>1066</v>
      </c>
      <c r="H39" s="33" t="s">
        <v>1063</v>
      </c>
      <c r="I39" s="183" t="s">
        <v>436</v>
      </c>
      <c r="J39" s="114">
        <f>4</f>
        <v>4</v>
      </c>
    </row>
    <row r="40" spans="1:10" ht="63.75">
      <c r="A40" s="31">
        <f t="shared" si="0"/>
        <v>33</v>
      </c>
      <c r="B40" s="31">
        <v>2006</v>
      </c>
      <c r="C40" s="202" t="s">
        <v>1598</v>
      </c>
      <c r="D40" s="202" t="s">
        <v>704</v>
      </c>
      <c r="E40" s="30" t="s">
        <v>805</v>
      </c>
      <c r="F40" s="40" t="s">
        <v>1422</v>
      </c>
      <c r="G40" s="30" t="s">
        <v>1066</v>
      </c>
      <c r="H40" s="33" t="s">
        <v>1063</v>
      </c>
      <c r="I40" s="183" t="s">
        <v>436</v>
      </c>
      <c r="J40" s="114">
        <f>4</f>
        <v>4</v>
      </c>
    </row>
    <row r="41" spans="1:10" ht="76.5">
      <c r="A41" s="31">
        <f t="shared" si="0"/>
        <v>34</v>
      </c>
      <c r="B41" s="31">
        <v>2006</v>
      </c>
      <c r="C41" s="202" t="s">
        <v>1599</v>
      </c>
      <c r="D41" s="202" t="s">
        <v>704</v>
      </c>
      <c r="E41" s="30" t="s">
        <v>806</v>
      </c>
      <c r="F41" s="40" t="s">
        <v>1422</v>
      </c>
      <c r="G41" s="30" t="s">
        <v>808</v>
      </c>
      <c r="H41" s="33" t="s">
        <v>807</v>
      </c>
      <c r="I41" s="183" t="s">
        <v>436</v>
      </c>
      <c r="J41" s="114">
        <f>4</f>
        <v>4</v>
      </c>
    </row>
    <row r="42" spans="1:10" ht="102">
      <c r="A42" s="31">
        <f>A41+1</f>
        <v>35</v>
      </c>
      <c r="B42" s="31">
        <v>2010</v>
      </c>
      <c r="C42" s="30" t="s">
        <v>2288</v>
      </c>
      <c r="D42" s="30" t="s">
        <v>2289</v>
      </c>
      <c r="E42" s="30" t="s">
        <v>3055</v>
      </c>
      <c r="F42" s="30" t="s">
        <v>3056</v>
      </c>
      <c r="G42" s="30" t="s">
        <v>121</v>
      </c>
      <c r="H42" s="33" t="s">
        <v>115</v>
      </c>
      <c r="I42" s="183" t="s">
        <v>436</v>
      </c>
      <c r="J42" s="161">
        <f>4</f>
        <v>4</v>
      </c>
    </row>
    <row r="43" spans="1:10" ht="102">
      <c r="A43" s="31">
        <f>A42+1</f>
        <v>36</v>
      </c>
      <c r="B43" s="31">
        <v>2010</v>
      </c>
      <c r="C43" s="30" t="s">
        <v>3058</v>
      </c>
      <c r="D43" s="30" t="s">
        <v>3059</v>
      </c>
      <c r="E43" s="30" t="s">
        <v>3055</v>
      </c>
      <c r="F43" s="30" t="s">
        <v>3056</v>
      </c>
      <c r="G43" s="30" t="s">
        <v>121</v>
      </c>
      <c r="H43" s="32" t="s">
        <v>115</v>
      </c>
      <c r="I43" s="183" t="s">
        <v>436</v>
      </c>
      <c r="J43" s="161">
        <f>4</f>
        <v>4</v>
      </c>
    </row>
    <row r="44" spans="1:10" ht="102">
      <c r="A44" s="31">
        <f>A43+1</f>
        <v>37</v>
      </c>
      <c r="B44" s="31">
        <v>2010</v>
      </c>
      <c r="C44" s="30" t="s">
        <v>2247</v>
      </c>
      <c r="D44" s="30" t="s">
        <v>3061</v>
      </c>
      <c r="E44" s="30" t="s">
        <v>3062</v>
      </c>
      <c r="F44" s="30" t="s">
        <v>3063</v>
      </c>
      <c r="G44" s="30" t="s">
        <v>121</v>
      </c>
      <c r="H44" s="32" t="s">
        <v>115</v>
      </c>
      <c r="I44" s="31" t="s">
        <v>3057</v>
      </c>
      <c r="J44" s="161">
        <f>4</f>
        <v>4</v>
      </c>
    </row>
    <row r="45" spans="1:10" ht="89.25">
      <c r="A45" s="31">
        <f>A44+1</f>
        <v>38</v>
      </c>
      <c r="B45" s="31">
        <v>2010</v>
      </c>
      <c r="C45" s="30" t="s">
        <v>2247</v>
      </c>
      <c r="D45" s="30" t="s">
        <v>3064</v>
      </c>
      <c r="E45" s="30" t="s">
        <v>3065</v>
      </c>
      <c r="F45" s="30" t="s">
        <v>3066</v>
      </c>
      <c r="G45" s="30" t="s">
        <v>2014</v>
      </c>
      <c r="H45" s="32" t="s">
        <v>2015</v>
      </c>
      <c r="I45" s="31" t="s">
        <v>3060</v>
      </c>
      <c r="J45" s="161">
        <f>4</f>
        <v>4</v>
      </c>
    </row>
    <row r="46" spans="1:10" ht="89.25">
      <c r="A46" s="31">
        <f>A45+1</f>
        <v>39</v>
      </c>
      <c r="B46" s="31">
        <v>2010</v>
      </c>
      <c r="C46" s="30" t="s">
        <v>2247</v>
      </c>
      <c r="D46" s="30" t="s">
        <v>3067</v>
      </c>
      <c r="E46" s="30" t="s">
        <v>3068</v>
      </c>
      <c r="F46" s="30" t="s">
        <v>3069</v>
      </c>
      <c r="G46" s="30" t="s">
        <v>3070</v>
      </c>
      <c r="H46" s="32" t="s">
        <v>3071</v>
      </c>
      <c r="I46" s="31" t="s">
        <v>3060</v>
      </c>
      <c r="J46" s="161">
        <f>4</f>
        <v>4</v>
      </c>
    </row>
  </sheetData>
  <mergeCells count="2">
    <mergeCell ref="C3:G3"/>
    <mergeCell ref="H5:I5"/>
  </mergeCells>
  <phoneticPr fontId="16" type="noConversion"/>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3" r:id="rId16"/>
    <hyperlink ref="H24" r:id="rId17"/>
    <hyperlink ref="H25" r:id="rId18"/>
    <hyperlink ref="H26" r:id="rId19"/>
    <hyperlink ref="H27" r:id="rId20"/>
    <hyperlink ref="H28" r:id="rId21"/>
    <hyperlink ref="H29" r:id="rId22"/>
    <hyperlink ref="H30" r:id="rId23"/>
    <hyperlink ref="H31" r:id="rId24"/>
    <hyperlink ref="H32" r:id="rId25"/>
    <hyperlink ref="H33" r:id="rId26"/>
    <hyperlink ref="H34" r:id="rId27"/>
    <hyperlink ref="H35" r:id="rId28"/>
    <hyperlink ref="H36" r:id="rId29"/>
    <hyperlink ref="H37" r:id="rId30"/>
    <hyperlink ref="H38" r:id="rId31"/>
    <hyperlink ref="H39" r:id="rId32"/>
    <hyperlink ref="H40" r:id="rId33"/>
    <hyperlink ref="H41" r:id="rId34"/>
    <hyperlink ref="H42" r:id="rId35"/>
    <hyperlink ref="H43" r:id="rId36"/>
    <hyperlink ref="H44" r:id="rId37"/>
    <hyperlink ref="H45" r:id="rId38"/>
    <hyperlink ref="H46" r:id="rId39"/>
  </hyperlinks>
  <printOptions horizontalCentered="1"/>
  <pageMargins left="0.23622047244094491" right="0.23622047244094491" top="1.0629921259842521" bottom="0.74803149606299213" header="0.51181102362204722" footer="0.31496062992125984"/>
  <pageSetup paperSize="9" scale="91" fitToHeight="1000" orientation="landscape" r:id="rId40"/>
  <headerFooter alignWithMargins="0">
    <oddHeader>&amp;CCentrul de Cercetare în Ingineria Sistemelor Automate http://www.aut.upt.ro/centru-cercetare/</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3:T27"/>
  <sheetViews>
    <sheetView workbookViewId="0">
      <selection activeCell="J27" sqref="A3:J27"/>
    </sheetView>
  </sheetViews>
  <sheetFormatPr defaultColWidth="11.42578125" defaultRowHeight="12.75"/>
  <cols>
    <col min="1" max="2" width="6.140625" customWidth="1"/>
    <col min="3" max="3" width="17.28515625" customWidth="1"/>
    <col min="4" max="5" width="20.85546875" customWidth="1"/>
    <col min="6" max="6" width="23" customWidth="1"/>
    <col min="7" max="7" width="16.7109375" customWidth="1"/>
    <col min="8" max="8" width="17.42578125" customWidth="1"/>
    <col min="9" max="9" width="20" customWidth="1"/>
  </cols>
  <sheetData>
    <row r="3" spans="1:20">
      <c r="C3" s="318" t="s">
        <v>1337</v>
      </c>
      <c r="D3" s="317"/>
      <c r="E3" s="317"/>
      <c r="F3" s="317"/>
      <c r="G3" s="61"/>
      <c r="H3" s="61"/>
      <c r="I3" s="52"/>
    </row>
    <row r="4" spans="1:20" ht="15.75">
      <c r="K4" s="102"/>
      <c r="L4" s="26"/>
      <c r="M4" s="26"/>
      <c r="N4" s="26"/>
      <c r="O4" s="26"/>
    </row>
    <row r="5" spans="1:20" ht="15.75">
      <c r="A5" s="14"/>
      <c r="B5" s="14"/>
      <c r="C5" s="14"/>
      <c r="D5" s="14"/>
      <c r="E5" s="14"/>
      <c r="F5" s="14"/>
      <c r="G5" s="14"/>
      <c r="H5" s="309" t="s">
        <v>510</v>
      </c>
      <c r="I5" s="338"/>
      <c r="J5" s="116">
        <f>SUM(J8:J969)</f>
        <v>80</v>
      </c>
      <c r="M5" s="1"/>
      <c r="N5" s="143"/>
      <c r="O5" s="143"/>
      <c r="Q5" s="143"/>
      <c r="R5" s="143"/>
      <c r="S5" s="143"/>
      <c r="T5" s="143"/>
    </row>
    <row r="6" spans="1:20">
      <c r="A6" s="67"/>
      <c r="B6" s="67"/>
      <c r="C6" s="67"/>
      <c r="D6" s="67"/>
      <c r="E6" s="67"/>
      <c r="F6" s="67"/>
      <c r="G6" s="67"/>
      <c r="H6" s="67"/>
      <c r="I6" s="67"/>
      <c r="J6" s="67"/>
      <c r="K6" s="67"/>
      <c r="L6" s="67"/>
      <c r="M6" s="67"/>
      <c r="N6" s="67"/>
      <c r="O6" s="67"/>
      <c r="P6" s="67"/>
      <c r="Q6" s="67"/>
      <c r="R6" s="67"/>
      <c r="S6" s="67"/>
      <c r="T6" s="67"/>
    </row>
    <row r="7" spans="1:20" ht="38.25">
      <c r="A7" s="120" t="s">
        <v>470</v>
      </c>
      <c r="B7" s="120" t="s">
        <v>1332</v>
      </c>
      <c r="C7" s="120" t="s">
        <v>452</v>
      </c>
      <c r="D7" s="120" t="s">
        <v>1325</v>
      </c>
      <c r="E7" s="120" t="s">
        <v>1328</v>
      </c>
      <c r="F7" s="120" t="s">
        <v>1429</v>
      </c>
      <c r="G7" s="120" t="s">
        <v>1307</v>
      </c>
      <c r="H7" s="120" t="s">
        <v>141</v>
      </c>
      <c r="I7" s="120" t="s">
        <v>1331</v>
      </c>
      <c r="J7" s="120" t="s">
        <v>505</v>
      </c>
    </row>
    <row r="8" spans="1:20" ht="89.25">
      <c r="A8" s="31">
        <v>1</v>
      </c>
      <c r="B8" s="31">
        <v>2009</v>
      </c>
      <c r="C8" s="202" t="s">
        <v>1599</v>
      </c>
      <c r="D8" s="30" t="s">
        <v>118</v>
      </c>
      <c r="E8" s="203" t="s">
        <v>699</v>
      </c>
      <c r="F8" s="203" t="s">
        <v>700</v>
      </c>
      <c r="G8" s="203" t="s">
        <v>701</v>
      </c>
      <c r="H8" s="204" t="s">
        <v>624</v>
      </c>
      <c r="I8" s="30" t="s">
        <v>1333</v>
      </c>
      <c r="J8" s="114">
        <f>4</f>
        <v>4</v>
      </c>
    </row>
    <row r="9" spans="1:20" ht="89.25">
      <c r="A9" s="31">
        <f t="shared" ref="A9:A15" si="0">A8+1</f>
        <v>2</v>
      </c>
      <c r="B9" s="31">
        <v>2009</v>
      </c>
      <c r="C9" s="202" t="s">
        <v>1598</v>
      </c>
      <c r="D9" s="30" t="s">
        <v>118</v>
      </c>
      <c r="E9" s="203" t="s">
        <v>699</v>
      </c>
      <c r="F9" s="203" t="s">
        <v>700</v>
      </c>
      <c r="G9" s="203" t="s">
        <v>701</v>
      </c>
      <c r="H9" s="204" t="s">
        <v>624</v>
      </c>
      <c r="I9" s="30" t="s">
        <v>1333</v>
      </c>
      <c r="J9" s="114">
        <f>4</f>
        <v>4</v>
      </c>
    </row>
    <row r="10" spans="1:20" ht="89.25">
      <c r="A10" s="31">
        <f t="shared" si="0"/>
        <v>3</v>
      </c>
      <c r="B10" s="31">
        <v>2007</v>
      </c>
      <c r="C10" s="202" t="s">
        <v>1599</v>
      </c>
      <c r="D10" s="202" t="s">
        <v>803</v>
      </c>
      <c r="E10" s="40" t="s">
        <v>703</v>
      </c>
      <c r="F10" s="203" t="s">
        <v>700</v>
      </c>
      <c r="G10" s="40" t="s">
        <v>888</v>
      </c>
      <c r="H10" s="33" t="s">
        <v>891</v>
      </c>
      <c r="I10" s="30" t="s">
        <v>1333</v>
      </c>
      <c r="J10" s="114">
        <f>4</f>
        <v>4</v>
      </c>
    </row>
    <row r="11" spans="1:20" ht="89.25">
      <c r="A11" s="31">
        <f t="shared" si="0"/>
        <v>4</v>
      </c>
      <c r="B11" s="31">
        <v>2007</v>
      </c>
      <c r="C11" s="202" t="s">
        <v>1598</v>
      </c>
      <c r="D11" s="202" t="s">
        <v>803</v>
      </c>
      <c r="E11" s="40" t="s">
        <v>703</v>
      </c>
      <c r="F11" s="203" t="s">
        <v>700</v>
      </c>
      <c r="G11" s="40" t="s">
        <v>888</v>
      </c>
      <c r="H11" s="33" t="s">
        <v>891</v>
      </c>
      <c r="I11" s="30" t="s">
        <v>1333</v>
      </c>
      <c r="J11" s="114">
        <f>4</f>
        <v>4</v>
      </c>
    </row>
    <row r="12" spans="1:20" ht="76.5">
      <c r="A12" s="31">
        <f t="shared" si="0"/>
        <v>5</v>
      </c>
      <c r="B12" s="31">
        <v>2009</v>
      </c>
      <c r="C12" s="30" t="s">
        <v>3072</v>
      </c>
      <c r="D12" s="30" t="s">
        <v>118</v>
      </c>
      <c r="E12" s="30" t="s">
        <v>3073</v>
      </c>
      <c r="F12" s="30" t="s">
        <v>3056</v>
      </c>
      <c r="G12" s="30" t="s">
        <v>1610</v>
      </c>
      <c r="H12" s="33" t="s">
        <v>624</v>
      </c>
      <c r="I12" s="31" t="s">
        <v>1333</v>
      </c>
      <c r="J12" s="161">
        <f>4</f>
        <v>4</v>
      </c>
    </row>
    <row r="13" spans="1:20" ht="76.5">
      <c r="A13" s="31">
        <f t="shared" si="0"/>
        <v>6</v>
      </c>
      <c r="B13" s="31">
        <v>2009</v>
      </c>
      <c r="C13" s="30" t="s">
        <v>3058</v>
      </c>
      <c r="D13" s="30" t="s">
        <v>118</v>
      </c>
      <c r="E13" s="30" t="s">
        <v>3073</v>
      </c>
      <c r="F13" s="30" t="s">
        <v>3056</v>
      </c>
      <c r="G13" s="30" t="s">
        <v>1610</v>
      </c>
      <c r="H13" s="32" t="s">
        <v>624</v>
      </c>
      <c r="I13" s="31" t="s">
        <v>1333</v>
      </c>
      <c r="J13" s="161">
        <f>4</f>
        <v>4</v>
      </c>
    </row>
    <row r="14" spans="1:20" ht="76.5">
      <c r="A14" s="31">
        <f t="shared" si="0"/>
        <v>7</v>
      </c>
      <c r="B14" s="31">
        <v>2010</v>
      </c>
      <c r="C14" s="30" t="s">
        <v>2247</v>
      </c>
      <c r="D14" s="30" t="s">
        <v>118</v>
      </c>
      <c r="E14" s="30" t="s">
        <v>3074</v>
      </c>
      <c r="F14" s="30" t="s">
        <v>3075</v>
      </c>
      <c r="G14" s="30" t="s">
        <v>2672</v>
      </c>
      <c r="H14" s="32" t="s">
        <v>2673</v>
      </c>
      <c r="I14" s="31" t="s">
        <v>1333</v>
      </c>
      <c r="J14" s="161">
        <f>4</f>
        <v>4</v>
      </c>
    </row>
    <row r="15" spans="1:20" ht="63.75">
      <c r="A15" s="31">
        <f t="shared" si="0"/>
        <v>8</v>
      </c>
      <c r="B15" s="31">
        <v>2009</v>
      </c>
      <c r="C15" s="30" t="s">
        <v>2247</v>
      </c>
      <c r="D15" s="30" t="s">
        <v>118</v>
      </c>
      <c r="E15" s="31" t="s">
        <v>3076</v>
      </c>
      <c r="F15" s="30" t="s">
        <v>3075</v>
      </c>
      <c r="G15" s="173" t="s">
        <v>3077</v>
      </c>
      <c r="H15" s="51" t="s">
        <v>3078</v>
      </c>
      <c r="I15" s="31" t="s">
        <v>1333</v>
      </c>
      <c r="J15" s="161">
        <f>4</f>
        <v>4</v>
      </c>
    </row>
    <row r="16" spans="1:20" ht="63.75">
      <c r="A16" s="31">
        <f t="shared" ref="A16:A27" si="1">A15+1</f>
        <v>9</v>
      </c>
      <c r="B16" s="31">
        <v>2009</v>
      </c>
      <c r="C16" s="30" t="s">
        <v>2247</v>
      </c>
      <c r="D16" s="30" t="s">
        <v>118</v>
      </c>
      <c r="E16" s="30" t="s">
        <v>3079</v>
      </c>
      <c r="F16" s="30" t="s">
        <v>3075</v>
      </c>
      <c r="G16" s="30" t="s">
        <v>3080</v>
      </c>
      <c r="H16" s="32" t="s">
        <v>719</v>
      </c>
      <c r="I16" s="31" t="s">
        <v>3060</v>
      </c>
      <c r="J16" s="161">
        <f>4</f>
        <v>4</v>
      </c>
    </row>
    <row r="17" spans="1:10" ht="63.75">
      <c r="A17" s="31">
        <f t="shared" si="1"/>
        <v>10</v>
      </c>
      <c r="B17" s="31">
        <v>2009</v>
      </c>
      <c r="C17" s="30" t="s">
        <v>2247</v>
      </c>
      <c r="D17" s="30" t="s">
        <v>118</v>
      </c>
      <c r="E17" s="31" t="s">
        <v>3081</v>
      </c>
      <c r="F17" s="30" t="s">
        <v>3075</v>
      </c>
      <c r="G17" s="173" t="s">
        <v>3082</v>
      </c>
      <c r="H17" s="244" t="s">
        <v>1666</v>
      </c>
      <c r="I17" s="31" t="s">
        <v>1333</v>
      </c>
      <c r="J17" s="161">
        <f>4</f>
        <v>4</v>
      </c>
    </row>
    <row r="18" spans="1:10" ht="76.5">
      <c r="A18" s="31">
        <f t="shared" si="1"/>
        <v>11</v>
      </c>
      <c r="B18" s="31">
        <v>2009</v>
      </c>
      <c r="C18" s="30" t="s">
        <v>2247</v>
      </c>
      <c r="D18" s="30" t="s">
        <v>118</v>
      </c>
      <c r="E18" s="31" t="s">
        <v>3083</v>
      </c>
      <c r="F18" s="30" t="s">
        <v>3075</v>
      </c>
      <c r="G18" s="31" t="s">
        <v>3084</v>
      </c>
      <c r="H18" s="244" t="s">
        <v>3085</v>
      </c>
      <c r="I18" s="31" t="s">
        <v>1333</v>
      </c>
      <c r="J18" s="161">
        <f>4</f>
        <v>4</v>
      </c>
    </row>
    <row r="19" spans="1:10" ht="76.5">
      <c r="A19" s="31">
        <f t="shared" si="1"/>
        <v>12</v>
      </c>
      <c r="B19" s="31">
        <v>2008</v>
      </c>
      <c r="C19" s="30" t="s">
        <v>2247</v>
      </c>
      <c r="D19" s="30" t="s">
        <v>118</v>
      </c>
      <c r="E19" s="30" t="s">
        <v>3086</v>
      </c>
      <c r="F19" s="30" t="s">
        <v>3075</v>
      </c>
      <c r="G19" s="30" t="s">
        <v>2713</v>
      </c>
      <c r="H19" s="32" t="s">
        <v>3087</v>
      </c>
      <c r="I19" s="31" t="s">
        <v>1333</v>
      </c>
      <c r="J19" s="161">
        <f>4</f>
        <v>4</v>
      </c>
    </row>
    <row r="20" spans="1:10" ht="63.75">
      <c r="A20" s="31">
        <f t="shared" si="1"/>
        <v>13</v>
      </c>
      <c r="B20" s="31">
        <v>2008</v>
      </c>
      <c r="C20" s="30" t="s">
        <v>2247</v>
      </c>
      <c r="D20" s="30" t="s">
        <v>118</v>
      </c>
      <c r="E20" s="31" t="s">
        <v>3088</v>
      </c>
      <c r="F20" s="30" t="s">
        <v>3075</v>
      </c>
      <c r="G20" s="31" t="s">
        <v>3089</v>
      </c>
      <c r="H20" s="244" t="s">
        <v>3090</v>
      </c>
      <c r="I20" s="31" t="s">
        <v>1333</v>
      </c>
      <c r="J20" s="161">
        <f>4</f>
        <v>4</v>
      </c>
    </row>
    <row r="21" spans="1:10" ht="76.5">
      <c r="A21" s="31">
        <f t="shared" si="1"/>
        <v>14</v>
      </c>
      <c r="B21" s="235">
        <v>2008</v>
      </c>
      <c r="C21" s="236" t="s">
        <v>2247</v>
      </c>
      <c r="D21" s="236" t="s">
        <v>118</v>
      </c>
      <c r="E21" s="236" t="s">
        <v>3091</v>
      </c>
      <c r="F21" s="236" t="s">
        <v>3092</v>
      </c>
      <c r="G21" s="236" t="s">
        <v>3093</v>
      </c>
      <c r="H21" s="237" t="s">
        <v>3094</v>
      </c>
      <c r="I21" s="230" t="s">
        <v>3060</v>
      </c>
      <c r="J21" s="161">
        <f>4</f>
        <v>4</v>
      </c>
    </row>
    <row r="22" spans="1:10" ht="89.25">
      <c r="A22" s="31">
        <f t="shared" si="1"/>
        <v>15</v>
      </c>
      <c r="B22" s="31">
        <v>2008</v>
      </c>
      <c r="C22" s="31" t="s">
        <v>2247</v>
      </c>
      <c r="D22" s="30" t="s">
        <v>118</v>
      </c>
      <c r="E22" s="30" t="s">
        <v>2274</v>
      </c>
      <c r="F22" s="30" t="s">
        <v>2275</v>
      </c>
      <c r="G22" s="30" t="s">
        <v>2722</v>
      </c>
      <c r="H22" s="32" t="s">
        <v>2723</v>
      </c>
      <c r="I22" s="31" t="s">
        <v>1333</v>
      </c>
      <c r="J22" s="161">
        <f>4</f>
        <v>4</v>
      </c>
    </row>
    <row r="23" spans="1:10" ht="63.75">
      <c r="A23" s="31">
        <f t="shared" si="1"/>
        <v>16</v>
      </c>
      <c r="B23" s="31">
        <v>2007</v>
      </c>
      <c r="C23" s="31" t="s">
        <v>2247</v>
      </c>
      <c r="D23" s="30" t="s">
        <v>118</v>
      </c>
      <c r="E23" s="31" t="s">
        <v>2286</v>
      </c>
      <c r="F23" s="31" t="s">
        <v>1422</v>
      </c>
      <c r="G23" s="31" t="s">
        <v>2287</v>
      </c>
      <c r="H23" s="244" t="s">
        <v>919</v>
      </c>
      <c r="I23" s="31" t="s">
        <v>1333</v>
      </c>
      <c r="J23" s="161">
        <f>4</f>
        <v>4</v>
      </c>
    </row>
    <row r="24" spans="1:10" ht="51">
      <c r="A24" s="31">
        <f t="shared" si="1"/>
        <v>17</v>
      </c>
      <c r="B24" s="31">
        <v>2007</v>
      </c>
      <c r="C24" s="31" t="s">
        <v>2247</v>
      </c>
      <c r="D24" s="30" t="s">
        <v>118</v>
      </c>
      <c r="E24" s="31" t="s">
        <v>3095</v>
      </c>
      <c r="F24" s="30" t="s">
        <v>3075</v>
      </c>
      <c r="G24" s="173" t="s">
        <v>3096</v>
      </c>
      <c r="H24" s="238" t="s">
        <v>3097</v>
      </c>
      <c r="I24" s="240" t="s">
        <v>1333</v>
      </c>
      <c r="J24" s="161">
        <f>4</f>
        <v>4</v>
      </c>
    </row>
    <row r="25" spans="1:10" ht="76.5">
      <c r="A25" s="31">
        <f t="shared" si="1"/>
        <v>18</v>
      </c>
      <c r="B25" s="31">
        <v>2006</v>
      </c>
      <c r="C25" s="30" t="s">
        <v>2247</v>
      </c>
      <c r="D25" s="30" t="s">
        <v>118</v>
      </c>
      <c r="E25" s="30" t="s">
        <v>3098</v>
      </c>
      <c r="F25" s="30" t="s">
        <v>3075</v>
      </c>
      <c r="G25" s="30" t="s">
        <v>2713</v>
      </c>
      <c r="H25" s="32" t="s">
        <v>2714</v>
      </c>
      <c r="I25" s="31" t="s">
        <v>1333</v>
      </c>
      <c r="J25" s="161">
        <f>4</f>
        <v>4</v>
      </c>
    </row>
    <row r="26" spans="1:10" ht="63.75">
      <c r="A26" s="31">
        <f t="shared" si="1"/>
        <v>19</v>
      </c>
      <c r="B26" s="31">
        <v>2006</v>
      </c>
      <c r="C26" s="30" t="s">
        <v>2247</v>
      </c>
      <c r="D26" s="30" t="s">
        <v>118</v>
      </c>
      <c r="E26" s="31" t="s">
        <v>3099</v>
      </c>
      <c r="F26" s="30" t="s">
        <v>3075</v>
      </c>
      <c r="G26" s="31" t="s">
        <v>3100</v>
      </c>
      <c r="H26" s="244" t="s">
        <v>3101</v>
      </c>
      <c r="I26" s="31" t="s">
        <v>1333</v>
      </c>
      <c r="J26" s="161">
        <f>4</f>
        <v>4</v>
      </c>
    </row>
    <row r="27" spans="1:10" ht="89.25">
      <c r="A27" s="31">
        <f t="shared" si="1"/>
        <v>20</v>
      </c>
      <c r="B27" s="31">
        <v>2006</v>
      </c>
      <c r="C27" s="31" t="s">
        <v>2247</v>
      </c>
      <c r="D27" s="30" t="s">
        <v>118</v>
      </c>
      <c r="E27" s="30" t="s">
        <v>2276</v>
      </c>
      <c r="F27" s="30" t="s">
        <v>2275</v>
      </c>
      <c r="G27" s="30" t="s">
        <v>2738</v>
      </c>
      <c r="H27" s="32" t="s">
        <v>2733</v>
      </c>
      <c r="I27" s="31" t="s">
        <v>1333</v>
      </c>
      <c r="J27" s="161">
        <f>4</f>
        <v>4</v>
      </c>
    </row>
  </sheetData>
  <mergeCells count="2">
    <mergeCell ref="C3:F3"/>
    <mergeCell ref="H5:I5"/>
  </mergeCells>
  <phoneticPr fontId="16" type="noConversion"/>
  <hyperlinks>
    <hyperlink ref="H8" r:id="rId1"/>
    <hyperlink ref="H9" r:id="rId2"/>
    <hyperlink ref="H10" r:id="rId3"/>
    <hyperlink ref="H11" r:id="rId4"/>
    <hyperlink ref="H14" r:id="rId5"/>
    <hyperlink ref="H19" r:id="rId6"/>
    <hyperlink ref="H25" r:id="rId7"/>
    <hyperlink ref="H22" r:id="rId8"/>
    <hyperlink ref="H27" r:id="rId9"/>
    <hyperlink ref="H15" r:id="rId10"/>
    <hyperlink ref="H18" r:id="rId11"/>
    <hyperlink ref="H20" r:id="rId12"/>
    <hyperlink ref="H26" r:id="rId13"/>
    <hyperlink ref="H23" r:id="rId14"/>
    <hyperlink ref="H17" r:id="rId15"/>
    <hyperlink ref="H24" r:id="rId16"/>
    <hyperlink ref="H21" r:id="rId17"/>
    <hyperlink ref="H16" r:id="rId18"/>
  </hyperlinks>
  <printOptions horizontalCentered="1"/>
  <pageMargins left="0.23622047244094491" right="0.23622047244094491" top="1.0629921259842521" bottom="0.74803149606299213" header="0.51181102362204722" footer="0.31496062992125984"/>
  <pageSetup paperSize="9" scale="91" fitToHeight="1000" orientation="landscape" r:id="rId19"/>
  <headerFooter alignWithMargins="0">
    <oddHeader>&amp;CCentrul de Cercetare în Ingineria Sistemelor Automate http://www.aut.upt.ro/centru-cercetare/</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3:U44"/>
  <sheetViews>
    <sheetView workbookViewId="0">
      <selection activeCell="J44" sqref="A3:J44"/>
    </sheetView>
  </sheetViews>
  <sheetFormatPr defaultColWidth="11.42578125" defaultRowHeight="12.75"/>
  <cols>
    <col min="1" max="2" width="6.140625" customWidth="1"/>
    <col min="3" max="3" width="17.28515625" customWidth="1"/>
    <col min="4" max="5" width="20.85546875" customWidth="1"/>
    <col min="6" max="6" width="23" customWidth="1"/>
    <col min="7" max="7" width="16.7109375" customWidth="1"/>
    <col min="8" max="8" width="17.42578125" customWidth="1"/>
    <col min="9" max="9" width="20" customWidth="1"/>
  </cols>
  <sheetData>
    <row r="3" spans="1:21" ht="12.75" customHeight="1">
      <c r="C3" s="318" t="s">
        <v>1339</v>
      </c>
      <c r="D3" s="317"/>
      <c r="E3" s="317"/>
      <c r="F3" s="317"/>
      <c r="G3" s="61"/>
      <c r="H3" s="61"/>
      <c r="I3" s="52"/>
    </row>
    <row r="4" spans="1:21" ht="15.75">
      <c r="L4" s="102"/>
      <c r="M4" s="26"/>
      <c r="N4" s="26"/>
      <c r="O4" s="26"/>
      <c r="P4" s="26"/>
    </row>
    <row r="5" spans="1:21" ht="15.75">
      <c r="A5" s="160"/>
      <c r="B5" s="160"/>
      <c r="C5" s="160"/>
      <c r="D5" s="160"/>
      <c r="E5" s="160"/>
      <c r="F5" s="160"/>
      <c r="G5" s="160"/>
      <c r="H5" s="309" t="s">
        <v>510</v>
      </c>
      <c r="I5" s="338"/>
      <c r="J5" s="116">
        <f>SUM(J8:J869)</f>
        <v>74</v>
      </c>
      <c r="N5" s="61"/>
      <c r="O5" s="143"/>
      <c r="P5" s="143"/>
      <c r="R5" s="143"/>
      <c r="S5" s="143"/>
      <c r="T5" s="143"/>
      <c r="U5" s="143"/>
    </row>
    <row r="6" spans="1:21">
      <c r="A6" s="64"/>
      <c r="B6" s="64"/>
      <c r="C6" s="64"/>
      <c r="D6" s="64"/>
      <c r="E6" s="64"/>
      <c r="F6" s="64"/>
      <c r="G6" s="64"/>
      <c r="H6" s="64"/>
      <c r="I6" s="64"/>
      <c r="J6" s="64"/>
      <c r="K6" s="64"/>
      <c r="L6" s="64"/>
      <c r="M6" s="64"/>
      <c r="N6" s="64"/>
      <c r="O6" s="64"/>
      <c r="P6" s="64"/>
      <c r="Q6" s="64"/>
      <c r="R6" s="64"/>
      <c r="S6" s="64"/>
      <c r="T6" s="64"/>
      <c r="U6" s="64"/>
    </row>
    <row r="7" spans="1:21" ht="38.25">
      <c r="A7" s="120" t="s">
        <v>470</v>
      </c>
      <c r="B7" s="120" t="s">
        <v>1332</v>
      </c>
      <c r="C7" s="120" t="s">
        <v>452</v>
      </c>
      <c r="D7" s="120" t="s">
        <v>1325</v>
      </c>
      <c r="E7" s="120" t="s">
        <v>1328</v>
      </c>
      <c r="F7" s="120" t="s">
        <v>1429</v>
      </c>
      <c r="G7" s="120" t="s">
        <v>1307</v>
      </c>
      <c r="H7" s="120" t="s">
        <v>141</v>
      </c>
      <c r="I7" s="120" t="s">
        <v>1338</v>
      </c>
      <c r="J7" s="120" t="s">
        <v>505</v>
      </c>
    </row>
    <row r="8" spans="1:21" ht="63.75">
      <c r="A8" s="31">
        <v>1</v>
      </c>
      <c r="B8" s="31">
        <v>2010</v>
      </c>
      <c r="C8" s="202" t="s">
        <v>1599</v>
      </c>
      <c r="D8" s="30" t="s">
        <v>118</v>
      </c>
      <c r="E8" s="40" t="s">
        <v>691</v>
      </c>
      <c r="F8" s="40" t="s">
        <v>1422</v>
      </c>
      <c r="G8" s="40" t="s">
        <v>692</v>
      </c>
      <c r="H8" s="33" t="s">
        <v>693</v>
      </c>
      <c r="I8" s="183" t="s">
        <v>436</v>
      </c>
      <c r="J8" s="161">
        <f>2</f>
        <v>2</v>
      </c>
    </row>
    <row r="9" spans="1:21" ht="76.5">
      <c r="A9" s="31">
        <f t="shared" ref="A9:A44" si="0">A8+1</f>
        <v>2</v>
      </c>
      <c r="B9" s="31">
        <v>2010</v>
      </c>
      <c r="C9" s="202" t="s">
        <v>1599</v>
      </c>
      <c r="D9" s="30" t="s">
        <v>118</v>
      </c>
      <c r="E9" s="40" t="s">
        <v>694</v>
      </c>
      <c r="F9" s="40" t="s">
        <v>1422</v>
      </c>
      <c r="G9" s="40" t="s">
        <v>695</v>
      </c>
      <c r="H9" s="33" t="s">
        <v>696</v>
      </c>
      <c r="I9" s="183" t="s">
        <v>436</v>
      </c>
      <c r="J9" s="161">
        <f>2</f>
        <v>2</v>
      </c>
    </row>
    <row r="10" spans="1:21" ht="89.25">
      <c r="A10" s="31">
        <f t="shared" si="0"/>
        <v>3</v>
      </c>
      <c r="B10" s="31">
        <v>2010</v>
      </c>
      <c r="C10" s="202" t="s">
        <v>1599</v>
      </c>
      <c r="D10" s="30" t="s">
        <v>118</v>
      </c>
      <c r="E10" s="40" t="s">
        <v>697</v>
      </c>
      <c r="F10" s="40" t="s">
        <v>1422</v>
      </c>
      <c r="G10" s="40" t="s">
        <v>1425</v>
      </c>
      <c r="H10" s="33" t="s">
        <v>1426</v>
      </c>
      <c r="I10" s="183" t="s">
        <v>436</v>
      </c>
      <c r="J10" s="161">
        <f>2</f>
        <v>2</v>
      </c>
    </row>
    <row r="11" spans="1:21" ht="102">
      <c r="A11" s="31">
        <f t="shared" si="0"/>
        <v>4</v>
      </c>
      <c r="B11" s="31">
        <v>2010</v>
      </c>
      <c r="C11" s="202" t="s">
        <v>1599</v>
      </c>
      <c r="D11" s="30" t="s">
        <v>118</v>
      </c>
      <c r="E11" s="40" t="s">
        <v>698</v>
      </c>
      <c r="F11" s="40" t="s">
        <v>1422</v>
      </c>
      <c r="G11" s="40" t="s">
        <v>1423</v>
      </c>
      <c r="H11" s="33" t="s">
        <v>1424</v>
      </c>
      <c r="I11" s="183" t="s">
        <v>436</v>
      </c>
      <c r="J11" s="161">
        <f>2</f>
        <v>2</v>
      </c>
    </row>
    <row r="12" spans="1:21" ht="63.75">
      <c r="A12" s="31">
        <f t="shared" si="0"/>
        <v>5</v>
      </c>
      <c r="B12" s="31">
        <v>2010</v>
      </c>
      <c r="C12" s="202" t="s">
        <v>1599</v>
      </c>
      <c r="D12" s="30" t="s">
        <v>118</v>
      </c>
      <c r="E12" s="30" t="s">
        <v>715</v>
      </c>
      <c r="F12" s="40" t="s">
        <v>1422</v>
      </c>
      <c r="G12" s="30" t="s">
        <v>716</v>
      </c>
      <c r="H12" s="33" t="s">
        <v>713</v>
      </c>
      <c r="I12" s="183" t="s">
        <v>714</v>
      </c>
      <c r="J12" s="161">
        <f>2</f>
        <v>2</v>
      </c>
    </row>
    <row r="13" spans="1:21" ht="114.75">
      <c r="A13" s="31">
        <f t="shared" si="0"/>
        <v>6</v>
      </c>
      <c r="B13" s="31">
        <v>2009</v>
      </c>
      <c r="C13" s="202" t="s">
        <v>1599</v>
      </c>
      <c r="D13" s="30" t="s">
        <v>118</v>
      </c>
      <c r="E13" s="30" t="s">
        <v>721</v>
      </c>
      <c r="F13" s="40" t="s">
        <v>1422</v>
      </c>
      <c r="G13" s="30" t="s">
        <v>722</v>
      </c>
      <c r="H13" s="33" t="s">
        <v>723</v>
      </c>
      <c r="I13" s="183" t="s">
        <v>436</v>
      </c>
      <c r="J13" s="161">
        <f>2</f>
        <v>2</v>
      </c>
    </row>
    <row r="14" spans="1:21" ht="114.75">
      <c r="A14" s="31">
        <f t="shared" si="0"/>
        <v>7</v>
      </c>
      <c r="B14" s="31">
        <v>2009</v>
      </c>
      <c r="C14" s="202" t="s">
        <v>1598</v>
      </c>
      <c r="D14" s="30" t="s">
        <v>118</v>
      </c>
      <c r="E14" s="30" t="s">
        <v>721</v>
      </c>
      <c r="F14" s="40" t="s">
        <v>1422</v>
      </c>
      <c r="G14" s="30" t="s">
        <v>722</v>
      </c>
      <c r="H14" s="33" t="s">
        <v>723</v>
      </c>
      <c r="I14" s="183" t="s">
        <v>436</v>
      </c>
      <c r="J14" s="161">
        <f>2</f>
        <v>2</v>
      </c>
    </row>
    <row r="15" spans="1:21" ht="102">
      <c r="A15" s="31">
        <f t="shared" si="0"/>
        <v>8</v>
      </c>
      <c r="B15" s="31">
        <v>2009</v>
      </c>
      <c r="C15" s="202" t="s">
        <v>1599</v>
      </c>
      <c r="D15" s="30" t="s">
        <v>118</v>
      </c>
      <c r="E15" s="30" t="s">
        <v>724</v>
      </c>
      <c r="F15" s="40" t="s">
        <v>1422</v>
      </c>
      <c r="G15" s="30" t="s">
        <v>725</v>
      </c>
      <c r="H15" s="33" t="s">
        <v>726</v>
      </c>
      <c r="I15" s="183" t="s">
        <v>436</v>
      </c>
      <c r="J15" s="161">
        <f>2</f>
        <v>2</v>
      </c>
    </row>
    <row r="16" spans="1:21" ht="76.5">
      <c r="A16" s="31">
        <f t="shared" si="0"/>
        <v>9</v>
      </c>
      <c r="B16" s="31">
        <v>2009</v>
      </c>
      <c r="C16" s="202" t="s">
        <v>1599</v>
      </c>
      <c r="D16" s="30" t="s">
        <v>118</v>
      </c>
      <c r="E16" s="30" t="s">
        <v>733</v>
      </c>
      <c r="F16" s="40" t="s">
        <v>1422</v>
      </c>
      <c r="G16" s="30" t="s">
        <v>735</v>
      </c>
      <c r="H16" s="33" t="s">
        <v>734</v>
      </c>
      <c r="I16" s="183" t="s">
        <v>436</v>
      </c>
      <c r="J16" s="161">
        <f>2</f>
        <v>2</v>
      </c>
    </row>
    <row r="17" spans="1:10" ht="89.25">
      <c r="A17" s="31">
        <f t="shared" si="0"/>
        <v>10</v>
      </c>
      <c r="B17" s="31">
        <v>2009</v>
      </c>
      <c r="C17" s="202" t="s">
        <v>1599</v>
      </c>
      <c r="D17" s="30" t="s">
        <v>118</v>
      </c>
      <c r="E17" s="30" t="s">
        <v>747</v>
      </c>
      <c r="F17" s="40" t="s">
        <v>1422</v>
      </c>
      <c r="G17" s="30" t="s">
        <v>748</v>
      </c>
      <c r="H17" s="33" t="s">
        <v>749</v>
      </c>
      <c r="I17" s="183" t="s">
        <v>436</v>
      </c>
      <c r="J17" s="161">
        <f>2</f>
        <v>2</v>
      </c>
    </row>
    <row r="18" spans="1:10" ht="63.75">
      <c r="A18" s="31">
        <f t="shared" si="0"/>
        <v>11</v>
      </c>
      <c r="B18" s="31">
        <v>2009</v>
      </c>
      <c r="C18" s="202" t="s">
        <v>1599</v>
      </c>
      <c r="D18" s="30" t="s">
        <v>118</v>
      </c>
      <c r="E18" s="30" t="s">
        <v>780</v>
      </c>
      <c r="F18" s="40" t="s">
        <v>1422</v>
      </c>
      <c r="G18" s="30" t="s">
        <v>781</v>
      </c>
      <c r="H18" s="33" t="s">
        <v>784</v>
      </c>
      <c r="I18" s="183" t="s">
        <v>436</v>
      </c>
      <c r="J18" s="161">
        <f>2</f>
        <v>2</v>
      </c>
    </row>
    <row r="19" spans="1:10" ht="63.75">
      <c r="A19" s="31">
        <f t="shared" si="0"/>
        <v>12</v>
      </c>
      <c r="B19" s="31">
        <v>2009</v>
      </c>
      <c r="C19" s="202" t="s">
        <v>1599</v>
      </c>
      <c r="D19" s="30" t="s">
        <v>118</v>
      </c>
      <c r="E19" s="30" t="s">
        <v>782</v>
      </c>
      <c r="F19" s="40" t="s">
        <v>1422</v>
      </c>
      <c r="G19" s="30" t="s">
        <v>783</v>
      </c>
      <c r="H19" s="33" t="s">
        <v>785</v>
      </c>
      <c r="I19" s="183" t="s">
        <v>436</v>
      </c>
      <c r="J19" s="161">
        <f>2</f>
        <v>2</v>
      </c>
    </row>
    <row r="20" spans="1:10" ht="89.25">
      <c r="A20" s="31">
        <f t="shared" si="0"/>
        <v>13</v>
      </c>
      <c r="B20" s="31">
        <v>2008</v>
      </c>
      <c r="C20" s="202" t="s">
        <v>1599</v>
      </c>
      <c r="D20" s="30" t="s">
        <v>118</v>
      </c>
      <c r="E20" s="30" t="s">
        <v>786</v>
      </c>
      <c r="F20" s="40" t="s">
        <v>1422</v>
      </c>
      <c r="G20" s="30" t="s">
        <v>788</v>
      </c>
      <c r="H20" s="33" t="s">
        <v>787</v>
      </c>
      <c r="I20" s="183" t="s">
        <v>436</v>
      </c>
      <c r="J20" s="161">
        <f>2</f>
        <v>2</v>
      </c>
    </row>
    <row r="21" spans="1:10" ht="102">
      <c r="A21" s="31">
        <f t="shared" si="0"/>
        <v>14</v>
      </c>
      <c r="B21" s="31">
        <v>2008</v>
      </c>
      <c r="C21" s="202" t="s">
        <v>1599</v>
      </c>
      <c r="D21" s="30" t="s">
        <v>118</v>
      </c>
      <c r="E21" s="30" t="s">
        <v>789</v>
      </c>
      <c r="F21" s="40" t="s">
        <v>1422</v>
      </c>
      <c r="G21" s="30" t="s">
        <v>790</v>
      </c>
      <c r="H21" s="33" t="s">
        <v>791</v>
      </c>
      <c r="I21" s="183" t="s">
        <v>436</v>
      </c>
      <c r="J21" s="161">
        <f>2</f>
        <v>2</v>
      </c>
    </row>
    <row r="22" spans="1:10" ht="114.75">
      <c r="A22" s="31">
        <f t="shared" si="0"/>
        <v>15</v>
      </c>
      <c r="B22" s="31">
        <v>2008</v>
      </c>
      <c r="C22" s="202" t="s">
        <v>1599</v>
      </c>
      <c r="D22" s="30" t="s">
        <v>118</v>
      </c>
      <c r="E22" s="30" t="s">
        <v>792</v>
      </c>
      <c r="F22" s="40" t="s">
        <v>1422</v>
      </c>
      <c r="G22" s="30" t="s">
        <v>794</v>
      </c>
      <c r="H22" s="33" t="s">
        <v>793</v>
      </c>
      <c r="I22" s="183" t="s">
        <v>436</v>
      </c>
      <c r="J22" s="161">
        <f>2</f>
        <v>2</v>
      </c>
    </row>
    <row r="23" spans="1:10" ht="76.5">
      <c r="A23" s="31">
        <f t="shared" si="0"/>
        <v>16</v>
      </c>
      <c r="B23" s="31">
        <v>2009</v>
      </c>
      <c r="C23" s="202" t="s">
        <v>1599</v>
      </c>
      <c r="D23" s="30" t="s">
        <v>118</v>
      </c>
      <c r="E23" s="30" t="s">
        <v>797</v>
      </c>
      <c r="F23" s="40" t="s">
        <v>1422</v>
      </c>
      <c r="G23" s="30" t="s">
        <v>795</v>
      </c>
      <c r="H23" s="33" t="s">
        <v>796</v>
      </c>
      <c r="I23" s="183" t="s">
        <v>436</v>
      </c>
      <c r="J23" s="161">
        <f>2</f>
        <v>2</v>
      </c>
    </row>
    <row r="24" spans="1:10" ht="76.5">
      <c r="A24" s="31">
        <f t="shared" si="0"/>
        <v>17</v>
      </c>
      <c r="B24" s="31">
        <v>2007</v>
      </c>
      <c r="C24" s="202" t="s">
        <v>1599</v>
      </c>
      <c r="D24" s="30" t="s">
        <v>118</v>
      </c>
      <c r="E24" s="30" t="s">
        <v>798</v>
      </c>
      <c r="F24" s="40" t="s">
        <v>1422</v>
      </c>
      <c r="G24" s="30" t="s">
        <v>123</v>
      </c>
      <c r="H24" s="33" t="s">
        <v>799</v>
      </c>
      <c r="I24" s="183" t="s">
        <v>436</v>
      </c>
      <c r="J24" s="161">
        <f>2</f>
        <v>2</v>
      </c>
    </row>
    <row r="25" spans="1:10" ht="102">
      <c r="A25" s="31">
        <f t="shared" si="0"/>
        <v>18</v>
      </c>
      <c r="B25" s="31">
        <v>2007</v>
      </c>
      <c r="C25" s="202" t="s">
        <v>1599</v>
      </c>
      <c r="D25" s="30" t="s">
        <v>118</v>
      </c>
      <c r="E25" s="30" t="s">
        <v>801</v>
      </c>
      <c r="F25" s="40" t="s">
        <v>1422</v>
      </c>
      <c r="G25" s="30" t="s">
        <v>802</v>
      </c>
      <c r="H25" s="33" t="s">
        <v>800</v>
      </c>
      <c r="I25" s="183" t="s">
        <v>436</v>
      </c>
      <c r="J25" s="161">
        <f>2</f>
        <v>2</v>
      </c>
    </row>
    <row r="26" spans="1:10" ht="63.75">
      <c r="A26" s="31">
        <f t="shared" si="0"/>
        <v>19</v>
      </c>
      <c r="B26" s="31">
        <v>2006</v>
      </c>
      <c r="C26" s="202" t="s">
        <v>1599</v>
      </c>
      <c r="D26" s="30" t="s">
        <v>118</v>
      </c>
      <c r="E26" s="30" t="s">
        <v>805</v>
      </c>
      <c r="F26" s="40" t="s">
        <v>1422</v>
      </c>
      <c r="G26" s="30" t="s">
        <v>1066</v>
      </c>
      <c r="H26" s="33" t="s">
        <v>1063</v>
      </c>
      <c r="I26" s="183" t="s">
        <v>436</v>
      </c>
      <c r="J26" s="161">
        <f>2</f>
        <v>2</v>
      </c>
    </row>
    <row r="27" spans="1:10" ht="76.5">
      <c r="A27" s="31">
        <f t="shared" si="0"/>
        <v>20</v>
      </c>
      <c r="B27" s="31">
        <v>2006</v>
      </c>
      <c r="C27" s="202" t="s">
        <v>1599</v>
      </c>
      <c r="D27" s="30" t="s">
        <v>118</v>
      </c>
      <c r="E27" s="30" t="s">
        <v>806</v>
      </c>
      <c r="F27" s="40" t="s">
        <v>1422</v>
      </c>
      <c r="G27" s="30" t="s">
        <v>808</v>
      </c>
      <c r="H27" s="33" t="s">
        <v>807</v>
      </c>
      <c r="I27" s="183" t="s">
        <v>436</v>
      </c>
      <c r="J27" s="161">
        <f>2</f>
        <v>2</v>
      </c>
    </row>
    <row r="28" spans="1:10" ht="63.75">
      <c r="A28" s="31">
        <f t="shared" si="0"/>
        <v>21</v>
      </c>
      <c r="B28" s="31">
        <v>2010</v>
      </c>
      <c r="C28" s="202" t="s">
        <v>1599</v>
      </c>
      <c r="D28" s="30" t="s">
        <v>118</v>
      </c>
      <c r="E28" s="30" t="s">
        <v>810</v>
      </c>
      <c r="F28" s="40" t="s">
        <v>1422</v>
      </c>
      <c r="G28" s="30" t="s">
        <v>811</v>
      </c>
      <c r="H28" s="33" t="s">
        <v>809</v>
      </c>
      <c r="I28" s="183" t="s">
        <v>436</v>
      </c>
      <c r="J28" s="161">
        <f>2</f>
        <v>2</v>
      </c>
    </row>
    <row r="29" spans="1:10" ht="63.75">
      <c r="A29" s="31">
        <f t="shared" si="0"/>
        <v>22</v>
      </c>
      <c r="B29" s="31">
        <v>2010</v>
      </c>
      <c r="C29" s="202" t="s">
        <v>1599</v>
      </c>
      <c r="D29" s="30" t="s">
        <v>118</v>
      </c>
      <c r="E29" s="30" t="s">
        <v>812</v>
      </c>
      <c r="F29" s="40" t="s">
        <v>1422</v>
      </c>
      <c r="G29" s="30" t="s">
        <v>1022</v>
      </c>
      <c r="H29" s="33" t="s">
        <v>1023</v>
      </c>
      <c r="I29" s="183" t="s">
        <v>436</v>
      </c>
      <c r="J29" s="161">
        <f>2</f>
        <v>2</v>
      </c>
    </row>
    <row r="30" spans="1:10" ht="63.75">
      <c r="A30" s="31">
        <f t="shared" si="0"/>
        <v>23</v>
      </c>
      <c r="B30" s="31">
        <v>2010</v>
      </c>
      <c r="C30" s="202" t="s">
        <v>1599</v>
      </c>
      <c r="D30" s="30" t="s">
        <v>118</v>
      </c>
      <c r="E30" s="30" t="s">
        <v>814</v>
      </c>
      <c r="F30" s="40" t="s">
        <v>1422</v>
      </c>
      <c r="G30" s="30" t="s">
        <v>815</v>
      </c>
      <c r="H30" s="33" t="s">
        <v>816</v>
      </c>
      <c r="I30" s="183" t="s">
        <v>436</v>
      </c>
      <c r="J30" s="161">
        <f>2</f>
        <v>2</v>
      </c>
    </row>
    <row r="31" spans="1:10" ht="76.5">
      <c r="A31" s="31">
        <f t="shared" si="0"/>
        <v>24</v>
      </c>
      <c r="B31" s="31">
        <v>2010</v>
      </c>
      <c r="C31" s="202" t="s">
        <v>1599</v>
      </c>
      <c r="D31" s="30" t="s">
        <v>118</v>
      </c>
      <c r="E31" s="30" t="s">
        <v>817</v>
      </c>
      <c r="F31" s="40" t="s">
        <v>1422</v>
      </c>
      <c r="G31" s="30" t="s">
        <v>818</v>
      </c>
      <c r="H31" s="33" t="s">
        <v>819</v>
      </c>
      <c r="I31" s="183" t="s">
        <v>436</v>
      </c>
      <c r="J31" s="161">
        <f>2</f>
        <v>2</v>
      </c>
    </row>
    <row r="32" spans="1:10" ht="63.75">
      <c r="A32" s="31">
        <f t="shared" si="0"/>
        <v>25</v>
      </c>
      <c r="B32" s="31">
        <v>2010</v>
      </c>
      <c r="C32" s="202" t="s">
        <v>1599</v>
      </c>
      <c r="D32" s="30" t="s">
        <v>118</v>
      </c>
      <c r="E32" s="30" t="s">
        <v>820</v>
      </c>
      <c r="F32" s="40" t="s">
        <v>1422</v>
      </c>
      <c r="G32" s="30" t="s">
        <v>822</v>
      </c>
      <c r="H32" s="33" t="s">
        <v>821</v>
      </c>
      <c r="I32" s="183" t="s">
        <v>436</v>
      </c>
      <c r="J32" s="161">
        <f>2</f>
        <v>2</v>
      </c>
    </row>
    <row r="33" spans="1:10" ht="63.75">
      <c r="A33" s="31">
        <f t="shared" si="0"/>
        <v>26</v>
      </c>
      <c r="B33" s="31">
        <v>2008</v>
      </c>
      <c r="C33" s="202" t="s">
        <v>1599</v>
      </c>
      <c r="D33" s="30" t="s">
        <v>118</v>
      </c>
      <c r="E33" s="30" t="s">
        <v>824</v>
      </c>
      <c r="F33" s="40" t="s">
        <v>1422</v>
      </c>
      <c r="G33" s="30" t="s">
        <v>825</v>
      </c>
      <c r="H33" s="33" t="s">
        <v>823</v>
      </c>
      <c r="I33" s="183" t="s">
        <v>436</v>
      </c>
      <c r="J33" s="161">
        <f>2</f>
        <v>2</v>
      </c>
    </row>
    <row r="34" spans="1:10" ht="51">
      <c r="A34" s="31">
        <f t="shared" si="0"/>
        <v>27</v>
      </c>
      <c r="B34" s="31">
        <v>2007</v>
      </c>
      <c r="C34" s="202" t="s">
        <v>1599</v>
      </c>
      <c r="D34" s="30" t="s">
        <v>118</v>
      </c>
      <c r="E34" s="30" t="s">
        <v>827</v>
      </c>
      <c r="F34" s="40" t="s">
        <v>1422</v>
      </c>
      <c r="G34" s="30" t="s">
        <v>828</v>
      </c>
      <c r="H34" s="33" t="s">
        <v>826</v>
      </c>
      <c r="I34" s="183" t="s">
        <v>436</v>
      </c>
      <c r="J34" s="161">
        <f>2</f>
        <v>2</v>
      </c>
    </row>
    <row r="35" spans="1:10" ht="76.5">
      <c r="A35" s="31">
        <f t="shared" si="0"/>
        <v>28</v>
      </c>
      <c r="B35" s="31">
        <v>2007</v>
      </c>
      <c r="C35" s="202" t="s">
        <v>1599</v>
      </c>
      <c r="D35" s="30" t="s">
        <v>118</v>
      </c>
      <c r="E35" s="30" t="s">
        <v>829</v>
      </c>
      <c r="F35" s="40" t="s">
        <v>1422</v>
      </c>
      <c r="G35" s="30" t="s">
        <v>831</v>
      </c>
      <c r="H35" s="33" t="s">
        <v>830</v>
      </c>
      <c r="I35" s="183" t="s">
        <v>436</v>
      </c>
      <c r="J35" s="161">
        <f>2</f>
        <v>2</v>
      </c>
    </row>
    <row r="36" spans="1:10" ht="63.75">
      <c r="A36" s="31">
        <f t="shared" si="0"/>
        <v>29</v>
      </c>
      <c r="B36" s="31">
        <v>2007</v>
      </c>
      <c r="C36" s="202" t="s">
        <v>1599</v>
      </c>
      <c r="D36" s="30" t="s">
        <v>118</v>
      </c>
      <c r="E36" s="30" t="s">
        <v>832</v>
      </c>
      <c r="F36" s="40" t="s">
        <v>1422</v>
      </c>
      <c r="G36" s="30" t="s">
        <v>833</v>
      </c>
      <c r="H36" s="33" t="s">
        <v>834</v>
      </c>
      <c r="I36" s="183" t="s">
        <v>436</v>
      </c>
      <c r="J36" s="161">
        <f>2</f>
        <v>2</v>
      </c>
    </row>
    <row r="37" spans="1:10" ht="76.5">
      <c r="A37" s="31">
        <f t="shared" si="0"/>
        <v>30</v>
      </c>
      <c r="B37" s="31">
        <v>2006</v>
      </c>
      <c r="C37" s="202" t="s">
        <v>1599</v>
      </c>
      <c r="D37" s="30" t="s">
        <v>118</v>
      </c>
      <c r="E37" s="30" t="s">
        <v>835</v>
      </c>
      <c r="F37" s="40" t="s">
        <v>1422</v>
      </c>
      <c r="G37" s="30" t="s">
        <v>836</v>
      </c>
      <c r="H37" s="33" t="s">
        <v>9</v>
      </c>
      <c r="I37" s="183" t="s">
        <v>436</v>
      </c>
      <c r="J37" s="161">
        <f>2</f>
        <v>2</v>
      </c>
    </row>
    <row r="38" spans="1:10" ht="63.75">
      <c r="A38" s="31">
        <f t="shared" si="0"/>
        <v>31</v>
      </c>
      <c r="B38" s="31">
        <v>2006</v>
      </c>
      <c r="C38" s="202" t="s">
        <v>1599</v>
      </c>
      <c r="D38" s="30" t="s">
        <v>118</v>
      </c>
      <c r="E38" s="30" t="s">
        <v>838</v>
      </c>
      <c r="F38" s="40" t="s">
        <v>1422</v>
      </c>
      <c r="G38" s="30" t="s">
        <v>839</v>
      </c>
      <c r="H38" s="33" t="s">
        <v>837</v>
      </c>
      <c r="I38" s="183" t="s">
        <v>436</v>
      </c>
      <c r="J38" s="161">
        <f>2</f>
        <v>2</v>
      </c>
    </row>
    <row r="39" spans="1:10" ht="102">
      <c r="A39" s="31">
        <f t="shared" si="0"/>
        <v>32</v>
      </c>
      <c r="B39" s="31">
        <v>2010</v>
      </c>
      <c r="C39" s="31" t="s">
        <v>3058</v>
      </c>
      <c r="D39" s="30" t="s">
        <v>118</v>
      </c>
      <c r="E39" s="30" t="s">
        <v>3055</v>
      </c>
      <c r="F39" s="30" t="s">
        <v>3056</v>
      </c>
      <c r="G39" s="31" t="s">
        <v>121</v>
      </c>
      <c r="H39" s="33" t="s">
        <v>115</v>
      </c>
      <c r="I39" s="31" t="s">
        <v>2036</v>
      </c>
      <c r="J39" s="161">
        <f>2</f>
        <v>2</v>
      </c>
    </row>
    <row r="40" spans="1:10" ht="102">
      <c r="A40" s="31">
        <f t="shared" si="0"/>
        <v>33</v>
      </c>
      <c r="B40" s="31">
        <v>2010</v>
      </c>
      <c r="C40" s="30" t="s">
        <v>3072</v>
      </c>
      <c r="D40" s="30" t="s">
        <v>118</v>
      </c>
      <c r="E40" s="30" t="s">
        <v>3055</v>
      </c>
      <c r="F40" s="30" t="s">
        <v>3056</v>
      </c>
      <c r="G40" s="30" t="s">
        <v>121</v>
      </c>
      <c r="H40" s="33" t="s">
        <v>115</v>
      </c>
      <c r="I40" s="31" t="s">
        <v>113</v>
      </c>
      <c r="J40" s="161">
        <f>2</f>
        <v>2</v>
      </c>
    </row>
    <row r="41" spans="1:10" ht="63.75">
      <c r="A41" s="31">
        <f t="shared" si="0"/>
        <v>34</v>
      </c>
      <c r="B41" s="31">
        <v>2010</v>
      </c>
      <c r="C41" s="30" t="s">
        <v>2247</v>
      </c>
      <c r="D41" s="30" t="s">
        <v>118</v>
      </c>
      <c r="E41" s="30" t="s">
        <v>3102</v>
      </c>
      <c r="F41" s="30" t="s">
        <v>3075</v>
      </c>
      <c r="G41" s="30" t="s">
        <v>2002</v>
      </c>
      <c r="H41" s="32" t="s">
        <v>1023</v>
      </c>
      <c r="I41" s="31" t="s">
        <v>3057</v>
      </c>
      <c r="J41" s="161">
        <f>2</f>
        <v>2</v>
      </c>
    </row>
    <row r="42" spans="1:10" ht="76.5">
      <c r="A42" s="31">
        <f t="shared" si="0"/>
        <v>35</v>
      </c>
      <c r="B42" s="31">
        <v>2010</v>
      </c>
      <c r="C42" s="30" t="s">
        <v>2247</v>
      </c>
      <c r="D42" s="30" t="s">
        <v>118</v>
      </c>
      <c r="E42" s="30" t="s">
        <v>3103</v>
      </c>
      <c r="F42" s="30" t="s">
        <v>3069</v>
      </c>
      <c r="G42" s="30" t="s">
        <v>3070</v>
      </c>
      <c r="H42" s="32" t="s">
        <v>3071</v>
      </c>
      <c r="I42" s="31" t="s">
        <v>3057</v>
      </c>
      <c r="J42" s="161">
        <f>2</f>
        <v>2</v>
      </c>
    </row>
    <row r="43" spans="1:10" ht="76.5">
      <c r="A43" s="31">
        <f t="shared" si="0"/>
        <v>36</v>
      </c>
      <c r="B43" s="31">
        <v>2010</v>
      </c>
      <c r="C43" s="30" t="s">
        <v>2247</v>
      </c>
      <c r="D43" s="30" t="s">
        <v>118</v>
      </c>
      <c r="E43" s="31" t="s">
        <v>3104</v>
      </c>
      <c r="F43" s="31" t="s">
        <v>3105</v>
      </c>
      <c r="G43" s="31" t="s">
        <v>3106</v>
      </c>
      <c r="H43" s="32" t="s">
        <v>3107</v>
      </c>
      <c r="I43" s="31" t="s">
        <v>3057</v>
      </c>
      <c r="J43" s="161">
        <f>2</f>
        <v>2</v>
      </c>
    </row>
    <row r="44" spans="1:10" ht="89.25">
      <c r="A44" s="31">
        <f t="shared" si="0"/>
        <v>37</v>
      </c>
      <c r="B44" s="31">
        <v>2010</v>
      </c>
      <c r="C44" s="30" t="s">
        <v>2247</v>
      </c>
      <c r="D44" s="30" t="s">
        <v>118</v>
      </c>
      <c r="E44" s="30" t="s">
        <v>3065</v>
      </c>
      <c r="F44" s="30" t="s">
        <v>3066</v>
      </c>
      <c r="G44" s="30" t="s">
        <v>2014</v>
      </c>
      <c r="H44" s="32" t="s">
        <v>2015</v>
      </c>
      <c r="I44" s="31" t="s">
        <v>3060</v>
      </c>
      <c r="J44" s="161">
        <f>2</f>
        <v>2</v>
      </c>
    </row>
  </sheetData>
  <mergeCells count="2">
    <mergeCell ref="C3:F3"/>
    <mergeCell ref="H5:I5"/>
  </mergeCells>
  <phoneticPr fontId="16" type="noConversion"/>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3" r:id="rId16"/>
    <hyperlink ref="H24" r:id="rId17"/>
    <hyperlink ref="H25" r:id="rId18"/>
    <hyperlink ref="H26" r:id="rId19"/>
    <hyperlink ref="H27" r:id="rId20"/>
    <hyperlink ref="H28" r:id="rId21"/>
    <hyperlink ref="H29" r:id="rId22"/>
    <hyperlink ref="H30" r:id="rId23"/>
    <hyperlink ref="H31" r:id="rId24"/>
    <hyperlink ref="H32" r:id="rId25"/>
    <hyperlink ref="H33" r:id="rId26"/>
    <hyperlink ref="H34" r:id="rId27"/>
    <hyperlink ref="H35" r:id="rId28"/>
    <hyperlink ref="H36" r:id="rId29"/>
    <hyperlink ref="H37" r:id="rId30"/>
    <hyperlink ref="H38" r:id="rId31"/>
    <hyperlink ref="H40" r:id="rId32"/>
    <hyperlink ref="H39" r:id="rId33"/>
    <hyperlink ref="H42" r:id="rId34"/>
    <hyperlink ref="H41" r:id="rId35"/>
    <hyperlink ref="H44" r:id="rId36"/>
    <hyperlink ref="H43" r:id="rId37"/>
  </hyperlinks>
  <printOptions horizontalCentered="1"/>
  <pageMargins left="0.23622047244094491" right="0.23622047244094491" top="1.0629921259842521" bottom="0.74803149606299213" header="0.51181102362204722" footer="0.31496062992125984"/>
  <pageSetup paperSize="9" scale="91" fitToHeight="1000" orientation="landscape" r:id="rId38"/>
  <headerFooter alignWithMargins="0">
    <oddHeader>&amp;CCentrul de Cercetare în Ingineria Sistemelor Automate http://www.aut.upt.ro/centru-cercetare/</oddHeader>
  </headerFooter>
</worksheet>
</file>

<file path=xl/worksheets/sheet27.xml><?xml version="1.0" encoding="utf-8"?>
<worksheet xmlns="http://schemas.openxmlformats.org/spreadsheetml/2006/main" xmlns:r="http://schemas.openxmlformats.org/officeDocument/2006/relationships">
  <sheetPr>
    <pageSetUpPr fitToPage="1"/>
  </sheetPr>
  <dimension ref="A3:U8"/>
  <sheetViews>
    <sheetView workbookViewId="0">
      <selection activeCell="J8" sqref="A3:J8"/>
    </sheetView>
  </sheetViews>
  <sheetFormatPr defaultColWidth="11.42578125" defaultRowHeight="12.75"/>
  <cols>
    <col min="1" max="2" width="6.140625" customWidth="1"/>
    <col min="3" max="3" width="17.28515625" customWidth="1"/>
    <col min="4" max="5" width="20.85546875" customWidth="1"/>
    <col min="6" max="6" width="23" customWidth="1"/>
    <col min="7" max="7" width="16.7109375" customWidth="1"/>
    <col min="8" max="8" width="17.42578125" customWidth="1"/>
    <col min="9" max="9" width="20" customWidth="1"/>
  </cols>
  <sheetData>
    <row r="3" spans="1:21" ht="12.75" customHeight="1">
      <c r="C3" s="318" t="s">
        <v>1340</v>
      </c>
      <c r="D3" s="317"/>
      <c r="E3" s="317"/>
      <c r="F3" s="317"/>
      <c r="G3" s="61"/>
      <c r="H3" s="61"/>
      <c r="I3" s="52"/>
    </row>
    <row r="4" spans="1:21" ht="15.75">
      <c r="L4" s="102"/>
      <c r="M4" s="26"/>
      <c r="N4" s="26"/>
      <c r="O4" s="26"/>
      <c r="P4" s="26"/>
    </row>
    <row r="5" spans="1:21" ht="15.75">
      <c r="A5" s="14"/>
      <c r="B5" s="14"/>
      <c r="C5" s="14"/>
      <c r="D5" s="14"/>
      <c r="E5" s="14"/>
      <c r="F5" s="14"/>
      <c r="G5" s="14"/>
      <c r="H5" s="309" t="s">
        <v>510</v>
      </c>
      <c r="I5" s="338"/>
      <c r="J5" s="116">
        <f>SUM(J8:J866)</f>
        <v>0</v>
      </c>
      <c r="N5" s="1"/>
      <c r="O5" s="143"/>
      <c r="P5" s="143"/>
      <c r="R5" s="143"/>
      <c r="S5" s="143"/>
      <c r="T5" s="143"/>
      <c r="U5" s="143"/>
    </row>
    <row r="6" spans="1:21">
      <c r="A6" s="67"/>
      <c r="B6" s="67"/>
      <c r="C6" s="67"/>
      <c r="D6" s="67"/>
      <c r="E6" s="67"/>
      <c r="F6" s="67"/>
      <c r="G6" s="67"/>
      <c r="H6" s="67"/>
      <c r="I6" s="67"/>
      <c r="J6" s="67"/>
      <c r="K6" s="67"/>
      <c r="L6" s="67"/>
      <c r="M6" s="67"/>
      <c r="N6" s="67"/>
      <c r="O6" s="67"/>
      <c r="P6" s="67"/>
      <c r="Q6" s="67"/>
      <c r="R6" s="67"/>
      <c r="S6" s="67"/>
      <c r="T6" s="67"/>
      <c r="U6" s="67"/>
    </row>
    <row r="7" spans="1:21" ht="25.5">
      <c r="A7" s="120" t="s">
        <v>470</v>
      </c>
      <c r="B7" s="120" t="s">
        <v>1332</v>
      </c>
      <c r="C7" s="120" t="s">
        <v>452</v>
      </c>
      <c r="D7" s="120" t="s">
        <v>1341</v>
      </c>
      <c r="E7" s="120" t="s">
        <v>1342</v>
      </c>
      <c r="F7" s="120" t="s">
        <v>1343</v>
      </c>
      <c r="G7" s="120" t="s">
        <v>1344</v>
      </c>
      <c r="H7" s="120" t="s">
        <v>1280</v>
      </c>
      <c r="I7" s="120" t="s">
        <v>1345</v>
      </c>
      <c r="J7" s="120" t="s">
        <v>505</v>
      </c>
    </row>
    <row r="8" spans="1:21">
      <c r="A8" s="31"/>
      <c r="B8" s="31"/>
      <c r="C8" s="31"/>
      <c r="D8" s="30"/>
      <c r="E8" s="30"/>
      <c r="F8" s="30"/>
      <c r="G8" s="31"/>
      <c r="H8" s="32"/>
      <c r="I8" s="31"/>
      <c r="J8" s="114"/>
    </row>
  </sheetData>
  <mergeCells count="2">
    <mergeCell ref="C3:F3"/>
    <mergeCell ref="H5:I5"/>
  </mergeCells>
  <phoneticPr fontId="16" type="noConversion"/>
  <printOptions horizontalCentered="1"/>
  <pageMargins left="0.23622047244094491" right="0.23622047244094491" top="1.0629921259842521" bottom="0.74803149606299213" header="0.51181102362204722" footer="0.31496062992125984"/>
  <pageSetup paperSize="9" scale="91" orientation="landscape" r:id="rId1"/>
  <headerFooter alignWithMargins="0">
    <oddHeader>&amp;CCentrul de Cercetare în Ingineria Sistemelor Automate http://www.aut.upt.ro/centru-cercetare/</oddHeader>
  </headerFooter>
</worksheet>
</file>

<file path=xl/worksheets/sheet28.xml><?xml version="1.0" encoding="utf-8"?>
<worksheet xmlns="http://schemas.openxmlformats.org/spreadsheetml/2006/main" xmlns:r="http://schemas.openxmlformats.org/officeDocument/2006/relationships">
  <sheetPr>
    <pageSetUpPr fitToPage="1"/>
  </sheetPr>
  <dimension ref="A3:V8"/>
  <sheetViews>
    <sheetView workbookViewId="0">
      <selection activeCell="J8" sqref="A3:J8"/>
    </sheetView>
  </sheetViews>
  <sheetFormatPr defaultColWidth="11.42578125" defaultRowHeight="12.75"/>
  <cols>
    <col min="1" max="2" width="6.140625" customWidth="1"/>
    <col min="3" max="3" width="17.28515625" customWidth="1"/>
    <col min="4" max="5" width="20.85546875" customWidth="1"/>
    <col min="6" max="6" width="23" customWidth="1"/>
    <col min="7" max="7" width="16.7109375" customWidth="1"/>
    <col min="8" max="8" width="17.42578125" customWidth="1"/>
    <col min="9" max="9" width="20" customWidth="1"/>
  </cols>
  <sheetData>
    <row r="3" spans="1:22">
      <c r="C3" s="318" t="s">
        <v>1346</v>
      </c>
      <c r="D3" s="317"/>
      <c r="E3" s="317"/>
      <c r="F3" s="317"/>
      <c r="G3" s="61"/>
      <c r="H3" s="61"/>
      <c r="I3" s="52"/>
    </row>
    <row r="4" spans="1:22" ht="15.75">
      <c r="M4" s="102"/>
      <c r="N4" s="26"/>
      <c r="O4" s="26"/>
      <c r="P4" s="26"/>
      <c r="Q4" s="26"/>
    </row>
    <row r="5" spans="1:22" ht="15.75">
      <c r="A5" s="14"/>
      <c r="B5" s="14"/>
      <c r="C5" s="14"/>
      <c r="D5" s="14"/>
      <c r="E5" s="14"/>
      <c r="F5" s="14"/>
      <c r="G5" s="14"/>
      <c r="H5" s="309" t="s">
        <v>510</v>
      </c>
      <c r="I5" s="338"/>
      <c r="J5" s="116">
        <f>SUM(J8:J861)</f>
        <v>0</v>
      </c>
      <c r="O5" s="1"/>
      <c r="P5" s="143"/>
      <c r="Q5" s="143"/>
      <c r="S5" s="143"/>
      <c r="T5" s="143"/>
      <c r="U5" s="143"/>
      <c r="V5" s="143"/>
    </row>
    <row r="6" spans="1:22">
      <c r="A6" s="67"/>
      <c r="B6" s="67"/>
      <c r="C6" s="67"/>
      <c r="D6" s="67"/>
      <c r="E6" s="67"/>
      <c r="F6" s="67"/>
      <c r="G6" s="67"/>
      <c r="H6" s="67"/>
      <c r="I6" s="67"/>
      <c r="J6" s="67"/>
      <c r="K6" s="67"/>
      <c r="L6" s="67"/>
      <c r="M6" s="67"/>
      <c r="N6" s="67"/>
      <c r="O6" s="67"/>
      <c r="P6" s="67"/>
      <c r="Q6" s="67"/>
      <c r="R6" s="67"/>
      <c r="S6" s="67"/>
      <c r="T6" s="67"/>
      <c r="U6" s="67"/>
      <c r="V6" s="67"/>
    </row>
    <row r="7" spans="1:22" ht="38.25">
      <c r="A7" s="120" t="s">
        <v>470</v>
      </c>
      <c r="B7" s="120" t="s">
        <v>1332</v>
      </c>
      <c r="C7" s="120" t="s">
        <v>452</v>
      </c>
      <c r="D7" s="120" t="s">
        <v>1329</v>
      </c>
      <c r="E7" s="120" t="s">
        <v>1330</v>
      </c>
      <c r="F7" s="120" t="s">
        <v>1429</v>
      </c>
      <c r="G7" s="120" t="s">
        <v>1307</v>
      </c>
      <c r="H7" s="120" t="s">
        <v>141</v>
      </c>
      <c r="I7" s="120" t="s">
        <v>1331</v>
      </c>
      <c r="J7" s="120" t="s">
        <v>505</v>
      </c>
    </row>
    <row r="8" spans="1:22">
      <c r="A8" s="58"/>
      <c r="B8" s="31"/>
      <c r="C8" s="36"/>
      <c r="D8" s="36"/>
      <c r="E8" s="36"/>
      <c r="F8" s="36"/>
      <c r="G8" s="36"/>
      <c r="H8" s="33"/>
      <c r="I8" s="36"/>
      <c r="J8" s="114"/>
    </row>
  </sheetData>
  <mergeCells count="2">
    <mergeCell ref="C3:F3"/>
    <mergeCell ref="H5:I5"/>
  </mergeCells>
  <phoneticPr fontId="16" type="noConversion"/>
  <printOptions horizontalCentered="1"/>
  <pageMargins left="0.23622047244094491" right="0.23622047244094491" top="1.0629921259842521" bottom="0.74803149606299213" header="0.51181102362204722" footer="0.31496062992125984"/>
  <pageSetup paperSize="9" scale="91" orientation="landscape" r:id="rId1"/>
  <headerFooter alignWithMargins="0">
    <oddHeader>&amp;CCentrul de Cercetare în Ingineria Sistemelor Automate http://www.aut.upt.ro/centru-cercetare/</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3:K8"/>
  <sheetViews>
    <sheetView workbookViewId="0">
      <selection activeCell="J8" sqref="A3:J8"/>
    </sheetView>
  </sheetViews>
  <sheetFormatPr defaultColWidth="11.42578125" defaultRowHeight="12.75"/>
  <cols>
    <col min="1" max="2" width="6.140625" customWidth="1"/>
    <col min="3" max="3" width="17.28515625" customWidth="1"/>
    <col min="4" max="5" width="20.85546875" customWidth="1"/>
    <col min="6" max="6" width="23" customWidth="1"/>
    <col min="7" max="7" width="16.7109375" customWidth="1"/>
    <col min="8" max="8" width="17.42578125" customWidth="1"/>
    <col min="9" max="9" width="20" customWidth="1"/>
  </cols>
  <sheetData>
    <row r="3" spans="1:11" ht="15.75" customHeight="1">
      <c r="D3" s="318" t="s">
        <v>1347</v>
      </c>
      <c r="E3" s="317"/>
      <c r="F3" s="317"/>
      <c r="G3" s="317"/>
      <c r="H3" s="61"/>
      <c r="I3" s="61"/>
      <c r="J3" s="52"/>
    </row>
    <row r="5" spans="1:11" ht="15.75">
      <c r="A5" s="14"/>
      <c r="B5" s="14"/>
      <c r="C5" s="14"/>
      <c r="D5" s="14"/>
      <c r="E5" s="14"/>
      <c r="F5" s="14"/>
      <c r="G5" s="14"/>
      <c r="H5" s="309" t="s">
        <v>510</v>
      </c>
      <c r="I5" s="338"/>
      <c r="J5" s="116">
        <f>SUM(J8:J853)</f>
        <v>0</v>
      </c>
    </row>
    <row r="6" spans="1:11">
      <c r="A6" s="67"/>
      <c r="B6" s="67"/>
      <c r="C6" s="67"/>
      <c r="D6" s="67"/>
      <c r="E6" s="67"/>
      <c r="F6" s="67"/>
      <c r="G6" s="67"/>
      <c r="H6" s="67"/>
      <c r="I6" s="67"/>
      <c r="J6" s="67"/>
      <c r="K6" s="67"/>
    </row>
    <row r="7" spans="1:11" ht="38.25">
      <c r="A7" s="120" t="s">
        <v>470</v>
      </c>
      <c r="B7" s="120" t="s">
        <v>1332</v>
      </c>
      <c r="C7" s="120" t="s">
        <v>452</v>
      </c>
      <c r="D7" s="120" t="s">
        <v>1329</v>
      </c>
      <c r="E7" s="120" t="s">
        <v>1330</v>
      </c>
      <c r="F7" s="120" t="s">
        <v>1429</v>
      </c>
      <c r="G7" s="120" t="s">
        <v>1307</v>
      </c>
      <c r="H7" s="120" t="s">
        <v>141</v>
      </c>
      <c r="I7" s="120" t="s">
        <v>1338</v>
      </c>
      <c r="J7" s="120" t="s">
        <v>505</v>
      </c>
    </row>
    <row r="8" spans="1:11">
      <c r="A8" s="58"/>
      <c r="B8" s="31"/>
      <c r="C8" s="36"/>
      <c r="D8" s="36"/>
      <c r="E8" s="36"/>
      <c r="F8" s="36"/>
      <c r="G8" s="36"/>
      <c r="H8" s="33"/>
      <c r="I8" s="36"/>
      <c r="J8" s="114"/>
    </row>
  </sheetData>
  <mergeCells count="2">
    <mergeCell ref="H5:I5"/>
    <mergeCell ref="D3:G3"/>
  </mergeCells>
  <phoneticPr fontId="16" type="noConversion"/>
  <printOptions horizontalCentered="1"/>
  <pageMargins left="0.23622047244094491" right="0.23622047244094491" top="1.0629921259842521" bottom="0.74803149606299213" header="0.51181102362204722" footer="0.31496062992125984"/>
  <pageSetup paperSize="9" scale="91" orientation="landscape" r:id="rId1"/>
  <headerFooter alignWithMargins="0">
    <oddHeader>&amp;CCentrul de Cercetare în Ingineria Sistemelor Automate http://www.aut.upt.ro/centru-cercetare/</oddHeader>
  </headerFooter>
</worksheet>
</file>

<file path=xl/worksheets/sheet3.xml><?xml version="1.0" encoding="utf-8"?>
<worksheet xmlns="http://schemas.openxmlformats.org/spreadsheetml/2006/main" xmlns:r="http://schemas.openxmlformats.org/officeDocument/2006/relationships">
  <dimension ref="A2:C25"/>
  <sheetViews>
    <sheetView workbookViewId="0"/>
  </sheetViews>
  <sheetFormatPr defaultColWidth="8.85546875" defaultRowHeight="12.75"/>
  <cols>
    <col min="1" max="1" width="5.42578125" customWidth="1"/>
    <col min="2" max="2" width="36.7109375" customWidth="1"/>
  </cols>
  <sheetData>
    <row r="2" spans="2:3" ht="15.75">
      <c r="B2" s="21" t="s">
        <v>1413</v>
      </c>
    </row>
    <row r="3" spans="2:3" ht="15.75">
      <c r="B3" s="21"/>
    </row>
    <row r="4" spans="2:3">
      <c r="B4" s="37" t="s">
        <v>143</v>
      </c>
    </row>
    <row r="5" spans="2:3">
      <c r="B5" s="42" t="s">
        <v>1408</v>
      </c>
    </row>
    <row r="6" spans="2:3">
      <c r="B6" s="42" t="s">
        <v>1409</v>
      </c>
    </row>
    <row r="7" spans="2:3">
      <c r="B7" s="42" t="s">
        <v>1410</v>
      </c>
    </row>
    <row r="8" spans="2:3">
      <c r="B8" s="42" t="s">
        <v>1411</v>
      </c>
    </row>
    <row r="9" spans="2:3">
      <c r="B9" s="42" t="s">
        <v>1412</v>
      </c>
    </row>
    <row r="10" spans="2:3">
      <c r="B10" s="96" t="s">
        <v>1600</v>
      </c>
    </row>
    <row r="11" spans="2:3">
      <c r="B11" s="43" t="s">
        <v>144</v>
      </c>
      <c r="C11" s="44"/>
    </row>
    <row r="12" spans="2:3">
      <c r="B12" s="42"/>
    </row>
    <row r="13" spans="2:3">
      <c r="B13" s="42"/>
    </row>
    <row r="14" spans="2:3" ht="15.75">
      <c r="B14" s="45" t="s">
        <v>1447</v>
      </c>
    </row>
    <row r="15" spans="2:3" ht="15.75">
      <c r="B15" s="45"/>
    </row>
    <row r="16" spans="2:3">
      <c r="B16" s="42" t="s">
        <v>145</v>
      </c>
    </row>
    <row r="17" spans="1:3">
      <c r="A17" s="22"/>
      <c r="B17" s="42" t="s">
        <v>146</v>
      </c>
    </row>
    <row r="18" spans="1:3">
      <c r="B18" s="42" t="s">
        <v>1402</v>
      </c>
    </row>
    <row r="19" spans="1:3">
      <c r="B19" s="42" t="s">
        <v>1403</v>
      </c>
    </row>
    <row r="20" spans="1:3">
      <c r="B20" s="42" t="s">
        <v>1414</v>
      </c>
    </row>
    <row r="21" spans="1:3">
      <c r="B21" s="42" t="s">
        <v>1404</v>
      </c>
    </row>
    <row r="22" spans="1:3">
      <c r="B22" s="42" t="s">
        <v>1405</v>
      </c>
    </row>
    <row r="23" spans="1:3">
      <c r="B23" s="42" t="s">
        <v>1407</v>
      </c>
    </row>
    <row r="24" spans="1:3">
      <c r="B24" s="43" t="s">
        <v>1406</v>
      </c>
      <c r="C24" s="44"/>
    </row>
    <row r="25" spans="1:3">
      <c r="B25" s="43" t="s">
        <v>144</v>
      </c>
      <c r="C25" s="44"/>
    </row>
  </sheetData>
  <phoneticPr fontId="8" type="noConversion"/>
  <pageMargins left="0.74803149606299213" right="0.74803149606299213" top="0.98425196850393704" bottom="0.98425196850393704" header="0.51181102362204722" footer="0.51181102362204722"/>
  <pageSetup orientation="portrait" r:id="rId1"/>
  <headerFooter alignWithMargins="0">
    <oddHeader>&amp;CCentrul de Cercetare în Ingineria Sistemelor Automate http://www.aut.upt.ro/centru-cercetare/</oddHeader>
  </headerFooter>
</worksheet>
</file>

<file path=xl/worksheets/sheet30.xml><?xml version="1.0" encoding="utf-8"?>
<worksheet xmlns="http://schemas.openxmlformats.org/spreadsheetml/2006/main" xmlns:r="http://schemas.openxmlformats.org/officeDocument/2006/relationships">
  <sheetPr>
    <pageSetUpPr fitToPage="1"/>
  </sheetPr>
  <dimension ref="A3:L8"/>
  <sheetViews>
    <sheetView workbookViewId="0">
      <selection activeCell="G8" sqref="A3:G8"/>
    </sheetView>
  </sheetViews>
  <sheetFormatPr defaultRowHeight="12.75"/>
  <cols>
    <col min="1" max="2" width="6" style="3" customWidth="1"/>
    <col min="3" max="3" width="31.7109375" style="3" customWidth="1"/>
    <col min="4" max="4" width="34.7109375" style="3" customWidth="1"/>
    <col min="5" max="5" width="29.7109375" style="3" customWidth="1"/>
    <col min="6" max="6" width="33.140625" style="3" customWidth="1"/>
    <col min="7" max="7" width="11.85546875" style="3" customWidth="1"/>
    <col min="8" max="16384" width="9.140625" style="3"/>
  </cols>
  <sheetData>
    <row r="3" spans="1:12" ht="15.75">
      <c r="A3" s="305" t="s">
        <v>1356</v>
      </c>
      <c r="B3" s="305"/>
      <c r="C3" s="305"/>
      <c r="D3" s="337"/>
      <c r="E3" s="317"/>
      <c r="F3" s="317"/>
    </row>
    <row r="4" spans="1:12" customFormat="1"/>
    <row r="5" spans="1:12" customFormat="1" ht="15.75">
      <c r="A5" s="14"/>
      <c r="B5" s="14"/>
      <c r="C5" s="14"/>
      <c r="D5" s="14"/>
      <c r="E5" s="14"/>
      <c r="F5" s="143" t="s">
        <v>510</v>
      </c>
      <c r="G5" s="116">
        <f>SUM(G8:G853)</f>
        <v>0</v>
      </c>
      <c r="H5" s="14"/>
      <c r="I5" s="3"/>
      <c r="J5" s="3"/>
      <c r="K5" s="3"/>
    </row>
    <row r="6" spans="1:12" customFormat="1">
      <c r="A6" s="67"/>
      <c r="B6" s="67"/>
      <c r="C6" s="67"/>
      <c r="D6" s="67"/>
      <c r="E6" s="67"/>
      <c r="F6" s="67"/>
      <c r="G6" s="67"/>
      <c r="H6" s="67"/>
      <c r="I6" s="67"/>
      <c r="J6" s="67"/>
      <c r="K6" s="67"/>
      <c r="L6" s="67"/>
    </row>
    <row r="7" spans="1:12" ht="25.5">
      <c r="A7" s="120" t="s">
        <v>470</v>
      </c>
      <c r="B7" s="120" t="s">
        <v>1332</v>
      </c>
      <c r="C7" s="120" t="s">
        <v>1431</v>
      </c>
      <c r="D7" s="120" t="s">
        <v>1440</v>
      </c>
      <c r="E7" s="154" t="s">
        <v>1441</v>
      </c>
      <c r="F7" s="120" t="s">
        <v>1442</v>
      </c>
      <c r="G7" s="120" t="s">
        <v>505</v>
      </c>
    </row>
    <row r="8" spans="1:12">
      <c r="A8" s="58"/>
      <c r="B8" s="31"/>
      <c r="C8" s="31"/>
      <c r="D8" s="36"/>
      <c r="E8" s="162"/>
      <c r="F8" s="36"/>
      <c r="G8" s="114"/>
      <c r="H8" s="52"/>
      <c r="I8" s="93"/>
      <c r="J8" s="52"/>
      <c r="K8" s="137"/>
    </row>
  </sheetData>
  <mergeCells count="1">
    <mergeCell ref="A3:F3"/>
  </mergeCells>
  <phoneticPr fontId="0" type="noConversion"/>
  <printOptions horizontalCentered="1"/>
  <pageMargins left="0.23622047244094491" right="0.23622047244094491" top="1.0629921259842521" bottom="0.74803149606299213" header="0.51181102362204722" footer="0.31496062992125984"/>
  <pageSetup paperSize="9" scale="94" orientation="landscape" r:id="rId1"/>
  <headerFooter alignWithMargins="0">
    <oddHeader>&amp;CCentrul de Cercetare în Ingineria Sistemelor Automate http://www.aut.upt.ro/centru-cercetare/</oddHeader>
  </headerFooter>
</worksheet>
</file>

<file path=xl/worksheets/sheet31.xml><?xml version="1.0" encoding="utf-8"?>
<worksheet xmlns="http://schemas.openxmlformats.org/spreadsheetml/2006/main" xmlns:r="http://schemas.openxmlformats.org/officeDocument/2006/relationships">
  <sheetPr>
    <pageSetUpPr fitToPage="1"/>
  </sheetPr>
  <dimension ref="A3:M8"/>
  <sheetViews>
    <sheetView workbookViewId="0">
      <selection activeCell="H8" sqref="A3:H8"/>
    </sheetView>
  </sheetViews>
  <sheetFormatPr defaultRowHeight="12.75"/>
  <cols>
    <col min="1" max="2" width="6" style="52" customWidth="1"/>
    <col min="3" max="3" width="31.7109375" style="52" customWidth="1"/>
    <col min="4" max="4" width="34.7109375" style="52" customWidth="1"/>
    <col min="5" max="5" width="29.7109375" style="52" customWidth="1"/>
    <col min="6" max="6" width="33.140625" style="52" customWidth="1"/>
    <col min="7" max="7" width="33.7109375" style="52" customWidth="1"/>
    <col min="8" max="16384" width="9.140625" style="52"/>
  </cols>
  <sheetData>
    <row r="3" spans="1:13" ht="15.75">
      <c r="A3" s="305" t="s">
        <v>1357</v>
      </c>
      <c r="B3" s="305"/>
      <c r="C3" s="305"/>
      <c r="D3" s="337"/>
      <c r="E3" s="317"/>
      <c r="F3" s="317"/>
    </row>
    <row r="4" spans="1:13" customFormat="1"/>
    <row r="5" spans="1:13" customFormat="1" ht="15.75">
      <c r="A5" s="14"/>
      <c r="B5" s="14"/>
      <c r="C5" s="14"/>
      <c r="D5" s="14"/>
      <c r="E5" s="14"/>
      <c r="F5" s="14"/>
      <c r="G5" s="143" t="s">
        <v>510</v>
      </c>
      <c r="H5" s="116">
        <f>SUM(H8:H854)</f>
        <v>0</v>
      </c>
      <c r="I5" s="14"/>
      <c r="J5" s="3"/>
      <c r="K5" s="3"/>
      <c r="L5" s="3"/>
    </row>
    <row r="6" spans="1:13" customFormat="1">
      <c r="A6" s="67"/>
      <c r="B6" s="67"/>
      <c r="C6" s="67"/>
      <c r="D6" s="67"/>
      <c r="E6" s="67"/>
      <c r="F6" s="67"/>
      <c r="G6" s="67"/>
      <c r="H6" s="67"/>
      <c r="I6" s="67"/>
      <c r="J6" s="67"/>
      <c r="K6" s="67"/>
      <c r="L6" s="67"/>
      <c r="M6" s="67"/>
    </row>
    <row r="7" spans="1:13" ht="25.5">
      <c r="A7" s="120" t="s">
        <v>470</v>
      </c>
      <c r="B7" s="120" t="s">
        <v>1332</v>
      </c>
      <c r="C7" s="120" t="s">
        <v>1431</v>
      </c>
      <c r="D7" s="120" t="s">
        <v>1352</v>
      </c>
      <c r="E7" s="120" t="s">
        <v>1353</v>
      </c>
      <c r="F7" s="120" t="s">
        <v>1354</v>
      </c>
      <c r="G7" s="120" t="s">
        <v>1355</v>
      </c>
      <c r="H7" s="120" t="s">
        <v>505</v>
      </c>
    </row>
    <row r="8" spans="1:13">
      <c r="A8" s="58"/>
      <c r="B8" s="31"/>
      <c r="C8" s="31"/>
      <c r="D8" s="36"/>
      <c r="E8" s="162"/>
      <c r="F8" s="36"/>
      <c r="G8" s="114"/>
      <c r="H8" s="114"/>
    </row>
  </sheetData>
  <mergeCells count="1">
    <mergeCell ref="A3:F3"/>
  </mergeCells>
  <phoneticPr fontId="0" type="noConversion"/>
  <printOptions horizontalCentered="1"/>
  <pageMargins left="0.23622047244094491" right="0.23622047244094491" top="1.0629921259842521" bottom="0.74803149606299213" header="0.51181102362204722" footer="0.31496062992125984"/>
  <pageSetup paperSize="9" scale="78" orientation="landscape" r:id="rId1"/>
  <headerFooter alignWithMargins="0">
    <oddHeader>&amp;CCentrul de Cercetare în Ingineria Sistemelor Automate http://www.aut.upt.ro/centru-cercetare/</oddHeader>
  </headerFooter>
</worksheet>
</file>

<file path=xl/worksheets/sheet32.xml><?xml version="1.0" encoding="utf-8"?>
<worksheet xmlns="http://schemas.openxmlformats.org/spreadsheetml/2006/main" xmlns:r="http://schemas.openxmlformats.org/officeDocument/2006/relationships">
  <sheetPr>
    <pageSetUpPr fitToPage="1"/>
  </sheetPr>
  <dimension ref="A3:M27"/>
  <sheetViews>
    <sheetView workbookViewId="0">
      <selection activeCell="H27" sqref="A3:H27"/>
    </sheetView>
  </sheetViews>
  <sheetFormatPr defaultRowHeight="12.75"/>
  <cols>
    <col min="1" max="1" width="6" style="52" customWidth="1"/>
    <col min="2" max="2" width="10.5703125" style="52" customWidth="1"/>
    <col min="3" max="3" width="26.42578125" style="52" customWidth="1"/>
    <col min="4" max="4" width="29.7109375" style="52" customWidth="1"/>
    <col min="5" max="5" width="33.140625" style="52" customWidth="1"/>
    <col min="6" max="6" width="19.5703125" style="52" customWidth="1"/>
    <col min="7" max="7" width="31.140625" style="52" customWidth="1"/>
    <col min="8" max="8" width="9.5703125" style="52" bestFit="1" customWidth="1"/>
    <col min="9" max="16384" width="9.140625" style="52"/>
  </cols>
  <sheetData>
    <row r="3" spans="1:13" ht="15.75">
      <c r="A3" s="305" t="s">
        <v>1358</v>
      </c>
      <c r="B3" s="305"/>
      <c r="C3" s="305"/>
      <c r="D3" s="337"/>
      <c r="E3" s="317"/>
      <c r="F3" s="317"/>
    </row>
    <row r="4" spans="1:13" customFormat="1"/>
    <row r="5" spans="1:13" customFormat="1" ht="15.75">
      <c r="A5" s="14"/>
      <c r="B5" s="14"/>
      <c r="C5" s="14"/>
      <c r="D5" s="14"/>
      <c r="E5" s="14"/>
      <c r="F5" s="309" t="s">
        <v>510</v>
      </c>
      <c r="G5" s="338"/>
      <c r="H5" s="116">
        <f>SUM(H8:H849)</f>
        <v>200</v>
      </c>
      <c r="I5" s="14"/>
      <c r="J5" s="3"/>
      <c r="K5" s="3"/>
      <c r="L5" s="3"/>
    </row>
    <row r="6" spans="1:13" customFormat="1">
      <c r="A6" s="67"/>
      <c r="B6" s="67"/>
      <c r="C6" s="67"/>
      <c r="D6" s="67"/>
      <c r="E6" s="67"/>
      <c r="F6" s="67"/>
      <c r="G6" s="67"/>
      <c r="H6" s="67"/>
      <c r="I6" s="67"/>
      <c r="J6" s="67"/>
      <c r="K6" s="67"/>
      <c r="L6" s="67"/>
      <c r="M6" s="67"/>
    </row>
    <row r="7" spans="1:13" ht="38.25">
      <c r="A7" s="120" t="s">
        <v>470</v>
      </c>
      <c r="B7" s="120" t="s">
        <v>1332</v>
      </c>
      <c r="C7" s="120" t="s">
        <v>1431</v>
      </c>
      <c r="D7" s="120" t="s">
        <v>1352</v>
      </c>
      <c r="E7" s="120" t="s">
        <v>1353</v>
      </c>
      <c r="F7" s="120" t="s">
        <v>1354</v>
      </c>
      <c r="G7" s="120" t="s">
        <v>1355</v>
      </c>
      <c r="H7" s="120" t="s">
        <v>505</v>
      </c>
    </row>
    <row r="8" spans="1:13" ht="38.25">
      <c r="A8" s="58">
        <v>1</v>
      </c>
      <c r="B8" s="31">
        <v>2010</v>
      </c>
      <c r="C8" s="31" t="s">
        <v>1599</v>
      </c>
      <c r="D8" s="36" t="s">
        <v>1700</v>
      </c>
      <c r="E8" s="162" t="s">
        <v>1701</v>
      </c>
      <c r="F8" s="36" t="s">
        <v>1703</v>
      </c>
      <c r="G8" s="206" t="s">
        <v>1702</v>
      </c>
      <c r="H8" s="114">
        <f>10</f>
        <v>10</v>
      </c>
    </row>
    <row r="9" spans="1:13" ht="38.25">
      <c r="A9" s="58">
        <f t="shared" ref="A9:A27" si="0">A8+1</f>
        <v>2</v>
      </c>
      <c r="B9" s="31">
        <v>2009</v>
      </c>
      <c r="C9" s="31" t="s">
        <v>1599</v>
      </c>
      <c r="D9" s="36" t="s">
        <v>1700</v>
      </c>
      <c r="E9" s="162" t="s">
        <v>1701</v>
      </c>
      <c r="F9" s="36" t="s">
        <v>1703</v>
      </c>
      <c r="G9" s="206" t="s">
        <v>1702</v>
      </c>
      <c r="H9" s="114">
        <f>10</f>
        <v>10</v>
      </c>
    </row>
    <row r="10" spans="1:13" ht="38.25">
      <c r="A10" s="58">
        <f t="shared" si="0"/>
        <v>3</v>
      </c>
      <c r="B10" s="31">
        <v>2008</v>
      </c>
      <c r="C10" s="31" t="s">
        <v>1599</v>
      </c>
      <c r="D10" s="36" t="s">
        <v>1700</v>
      </c>
      <c r="E10" s="162" t="s">
        <v>1701</v>
      </c>
      <c r="F10" s="36" t="s">
        <v>1703</v>
      </c>
      <c r="G10" s="206" t="s">
        <v>1702</v>
      </c>
      <c r="H10" s="114">
        <f>10</f>
        <v>10</v>
      </c>
    </row>
    <row r="11" spans="1:13" ht="38.25">
      <c r="A11" s="58">
        <f t="shared" si="0"/>
        <v>4</v>
      </c>
      <c r="B11" s="31">
        <v>2007</v>
      </c>
      <c r="C11" s="31" t="s">
        <v>1599</v>
      </c>
      <c r="D11" s="36" t="s">
        <v>1700</v>
      </c>
      <c r="E11" s="162" t="s">
        <v>1701</v>
      </c>
      <c r="F11" s="36" t="s">
        <v>1703</v>
      </c>
      <c r="G11" s="206" t="s">
        <v>1702</v>
      </c>
      <c r="H11" s="114">
        <f>10</f>
        <v>10</v>
      </c>
    </row>
    <row r="12" spans="1:13" ht="38.25">
      <c r="A12" s="58">
        <f t="shared" si="0"/>
        <v>5</v>
      </c>
      <c r="B12" s="31">
        <v>2006</v>
      </c>
      <c r="C12" s="31" t="s">
        <v>1599</v>
      </c>
      <c r="D12" s="36" t="s">
        <v>1700</v>
      </c>
      <c r="E12" s="162" t="s">
        <v>1701</v>
      </c>
      <c r="F12" s="36" t="s">
        <v>1703</v>
      </c>
      <c r="G12" s="206" t="s">
        <v>1702</v>
      </c>
      <c r="H12" s="114">
        <f>10</f>
        <v>10</v>
      </c>
    </row>
    <row r="13" spans="1:13" ht="25.5">
      <c r="A13" s="58">
        <f t="shared" si="0"/>
        <v>6</v>
      </c>
      <c r="B13" s="31">
        <v>2010</v>
      </c>
      <c r="C13" s="31" t="s">
        <v>1598</v>
      </c>
      <c r="D13" s="36" t="s">
        <v>1700</v>
      </c>
      <c r="E13" s="162" t="s">
        <v>1705</v>
      </c>
      <c r="F13" s="36" t="s">
        <v>1703</v>
      </c>
      <c r="G13" s="206" t="s">
        <v>1704</v>
      </c>
      <c r="H13" s="114">
        <f>10</f>
        <v>10</v>
      </c>
    </row>
    <row r="14" spans="1:13" ht="25.5">
      <c r="A14" s="58">
        <f t="shared" si="0"/>
        <v>7</v>
      </c>
      <c r="B14" s="31">
        <v>2009</v>
      </c>
      <c r="C14" s="31" t="s">
        <v>1598</v>
      </c>
      <c r="D14" s="36" t="s">
        <v>1700</v>
      </c>
      <c r="E14" s="162" t="s">
        <v>1705</v>
      </c>
      <c r="F14" s="36" t="s">
        <v>1703</v>
      </c>
      <c r="G14" s="206" t="s">
        <v>1704</v>
      </c>
      <c r="H14" s="114">
        <f>10</f>
        <v>10</v>
      </c>
    </row>
    <row r="15" spans="1:13" ht="25.5">
      <c r="A15" s="58">
        <f t="shared" si="0"/>
        <v>8</v>
      </c>
      <c r="B15" s="31">
        <v>2008</v>
      </c>
      <c r="C15" s="31" t="s">
        <v>1598</v>
      </c>
      <c r="D15" s="36" t="s">
        <v>1700</v>
      </c>
      <c r="E15" s="162" t="s">
        <v>1705</v>
      </c>
      <c r="F15" s="36" t="s">
        <v>1703</v>
      </c>
      <c r="G15" s="206" t="s">
        <v>1704</v>
      </c>
      <c r="H15" s="114">
        <f>10</f>
        <v>10</v>
      </c>
    </row>
    <row r="16" spans="1:13" ht="25.5">
      <c r="A16" s="58">
        <f t="shared" si="0"/>
        <v>9</v>
      </c>
      <c r="B16" s="31">
        <v>2007</v>
      </c>
      <c r="C16" s="31" t="s">
        <v>1598</v>
      </c>
      <c r="D16" s="36" t="s">
        <v>1700</v>
      </c>
      <c r="E16" s="162" t="s">
        <v>1705</v>
      </c>
      <c r="F16" s="36" t="s">
        <v>1703</v>
      </c>
      <c r="G16" s="206" t="s">
        <v>1704</v>
      </c>
      <c r="H16" s="114">
        <f>10</f>
        <v>10</v>
      </c>
    </row>
    <row r="17" spans="1:8" ht="25.5">
      <c r="A17" s="58">
        <f t="shared" si="0"/>
        <v>10</v>
      </c>
      <c r="B17" s="31">
        <v>2006</v>
      </c>
      <c r="C17" s="31" t="s">
        <v>1598</v>
      </c>
      <c r="D17" s="36" t="s">
        <v>1700</v>
      </c>
      <c r="E17" s="162" t="s">
        <v>1705</v>
      </c>
      <c r="F17" s="36" t="s">
        <v>1703</v>
      </c>
      <c r="G17" s="206" t="s">
        <v>1704</v>
      </c>
      <c r="H17" s="114">
        <f>10</f>
        <v>10</v>
      </c>
    </row>
    <row r="18" spans="1:8" ht="63.75">
      <c r="A18" s="58">
        <f t="shared" si="0"/>
        <v>11</v>
      </c>
      <c r="B18" s="31">
        <v>2010</v>
      </c>
      <c r="C18" s="31" t="s">
        <v>1599</v>
      </c>
      <c r="D18" s="36" t="s">
        <v>1708</v>
      </c>
      <c r="E18" s="162" t="s">
        <v>1707</v>
      </c>
      <c r="F18" s="36" t="s">
        <v>1706</v>
      </c>
      <c r="G18" s="206" t="s">
        <v>1709</v>
      </c>
      <c r="H18" s="114">
        <f>10</f>
        <v>10</v>
      </c>
    </row>
    <row r="19" spans="1:8" ht="63.75">
      <c r="A19" s="58">
        <f t="shared" si="0"/>
        <v>12</v>
      </c>
      <c r="B19" s="31">
        <v>2009</v>
      </c>
      <c r="C19" s="31" t="s">
        <v>1599</v>
      </c>
      <c r="D19" s="36" t="s">
        <v>1708</v>
      </c>
      <c r="E19" s="162" t="s">
        <v>1707</v>
      </c>
      <c r="F19" s="36" t="s">
        <v>1706</v>
      </c>
      <c r="G19" s="206" t="s">
        <v>1709</v>
      </c>
      <c r="H19" s="114">
        <f>10</f>
        <v>10</v>
      </c>
    </row>
    <row r="20" spans="1:8" ht="63.75">
      <c r="A20" s="58">
        <f t="shared" si="0"/>
        <v>13</v>
      </c>
      <c r="B20" s="31">
        <v>2008</v>
      </c>
      <c r="C20" s="31" t="s">
        <v>1599</v>
      </c>
      <c r="D20" s="36" t="s">
        <v>1708</v>
      </c>
      <c r="E20" s="162" t="s">
        <v>1707</v>
      </c>
      <c r="F20" s="36" t="s">
        <v>1706</v>
      </c>
      <c r="G20" s="206" t="s">
        <v>1709</v>
      </c>
      <c r="H20" s="114">
        <f>10</f>
        <v>10</v>
      </c>
    </row>
    <row r="21" spans="1:8" ht="63.75">
      <c r="A21" s="58">
        <f t="shared" si="0"/>
        <v>14</v>
      </c>
      <c r="B21" s="31">
        <v>2007</v>
      </c>
      <c r="C21" s="31" t="s">
        <v>1599</v>
      </c>
      <c r="D21" s="36" t="s">
        <v>1708</v>
      </c>
      <c r="E21" s="162" t="s">
        <v>1707</v>
      </c>
      <c r="F21" s="36" t="s">
        <v>1706</v>
      </c>
      <c r="G21" s="206" t="s">
        <v>1709</v>
      </c>
      <c r="H21" s="114">
        <f>10</f>
        <v>10</v>
      </c>
    </row>
    <row r="22" spans="1:8" ht="76.5">
      <c r="A22" s="58">
        <f t="shared" si="0"/>
        <v>15</v>
      </c>
      <c r="B22" s="31">
        <v>2010</v>
      </c>
      <c r="C22" s="31" t="s">
        <v>1599</v>
      </c>
      <c r="D22" s="36" t="s">
        <v>1708</v>
      </c>
      <c r="E22" s="162" t="s">
        <v>1710</v>
      </c>
      <c r="F22" s="36" t="s">
        <v>1711</v>
      </c>
      <c r="G22" s="206" t="s">
        <v>1712</v>
      </c>
      <c r="H22" s="114">
        <f>10</f>
        <v>10</v>
      </c>
    </row>
    <row r="23" spans="1:8" ht="76.5">
      <c r="A23" s="58">
        <f t="shared" si="0"/>
        <v>16</v>
      </c>
      <c r="B23" s="31">
        <v>2009</v>
      </c>
      <c r="C23" s="31" t="s">
        <v>1599</v>
      </c>
      <c r="D23" s="36" t="s">
        <v>1708</v>
      </c>
      <c r="E23" s="162" t="s">
        <v>1710</v>
      </c>
      <c r="F23" s="36" t="s">
        <v>1711</v>
      </c>
      <c r="G23" s="206" t="s">
        <v>1712</v>
      </c>
      <c r="H23" s="114">
        <f>10</f>
        <v>10</v>
      </c>
    </row>
    <row r="24" spans="1:8" ht="76.5">
      <c r="A24" s="58">
        <f t="shared" si="0"/>
        <v>17</v>
      </c>
      <c r="B24" s="31">
        <v>2008</v>
      </c>
      <c r="C24" s="31" t="s">
        <v>1599</v>
      </c>
      <c r="D24" s="36" t="s">
        <v>1708</v>
      </c>
      <c r="E24" s="162" t="s">
        <v>1710</v>
      </c>
      <c r="F24" s="36" t="s">
        <v>1711</v>
      </c>
      <c r="G24" s="206" t="s">
        <v>1712</v>
      </c>
      <c r="H24" s="114">
        <f>10</f>
        <v>10</v>
      </c>
    </row>
    <row r="25" spans="1:8" ht="51">
      <c r="A25" s="58">
        <f t="shared" si="0"/>
        <v>18</v>
      </c>
      <c r="B25" s="31">
        <v>2010</v>
      </c>
      <c r="C25" s="31" t="s">
        <v>1599</v>
      </c>
      <c r="D25" s="36" t="s">
        <v>1708</v>
      </c>
      <c r="E25" s="162" t="s">
        <v>1713</v>
      </c>
      <c r="F25" s="36" t="s">
        <v>1711</v>
      </c>
      <c r="G25" s="206" t="s">
        <v>1712</v>
      </c>
      <c r="H25" s="114">
        <f>10</f>
        <v>10</v>
      </c>
    </row>
    <row r="26" spans="1:8" ht="51">
      <c r="A26" s="58">
        <f t="shared" si="0"/>
        <v>19</v>
      </c>
      <c r="B26" s="31">
        <v>2009</v>
      </c>
      <c r="C26" s="31" t="s">
        <v>1599</v>
      </c>
      <c r="D26" s="36" t="s">
        <v>1708</v>
      </c>
      <c r="E26" s="162" t="s">
        <v>1713</v>
      </c>
      <c r="F26" s="36" t="s">
        <v>1711</v>
      </c>
      <c r="G26" s="206" t="s">
        <v>1712</v>
      </c>
      <c r="H26" s="114">
        <f>10</f>
        <v>10</v>
      </c>
    </row>
    <row r="27" spans="1:8" ht="51">
      <c r="A27" s="58">
        <f t="shared" si="0"/>
        <v>20</v>
      </c>
      <c r="B27" s="31">
        <v>2008</v>
      </c>
      <c r="C27" s="31" t="s">
        <v>1599</v>
      </c>
      <c r="D27" s="36" t="s">
        <v>1708</v>
      </c>
      <c r="E27" s="162" t="s">
        <v>1713</v>
      </c>
      <c r="F27" s="36" t="s">
        <v>1711</v>
      </c>
      <c r="G27" s="206" t="s">
        <v>1712</v>
      </c>
      <c r="H27" s="114">
        <f>10</f>
        <v>10</v>
      </c>
    </row>
  </sheetData>
  <mergeCells count="2">
    <mergeCell ref="A3:F3"/>
    <mergeCell ref="F5:G5"/>
  </mergeCells>
  <phoneticPr fontId="0" type="noConversion"/>
  <hyperlinks>
    <hyperlink ref="G8" r:id="rId1"/>
    <hyperlink ref="G9" r:id="rId2"/>
    <hyperlink ref="G10" r:id="rId3"/>
    <hyperlink ref="G11" r:id="rId4"/>
    <hyperlink ref="G12" r:id="rId5"/>
    <hyperlink ref="G13" r:id="rId6"/>
    <hyperlink ref="G14" r:id="rId7"/>
    <hyperlink ref="G15" r:id="rId8"/>
    <hyperlink ref="G16" r:id="rId9"/>
    <hyperlink ref="G17" r:id="rId10"/>
    <hyperlink ref="G18" r:id="rId11"/>
    <hyperlink ref="G19" r:id="rId12"/>
    <hyperlink ref="G20" r:id="rId13"/>
    <hyperlink ref="G21" r:id="rId14"/>
    <hyperlink ref="G22" r:id="rId15"/>
    <hyperlink ref="G23" r:id="rId16"/>
    <hyperlink ref="G24" r:id="rId17"/>
    <hyperlink ref="G25" r:id="rId18"/>
    <hyperlink ref="G26" r:id="rId19"/>
    <hyperlink ref="G27" r:id="rId20"/>
  </hyperlinks>
  <printOptions horizontalCentered="1"/>
  <pageMargins left="0.23622047244094491" right="0.23622047244094491" top="1.0629921259842521" bottom="0.74803149606299213" header="0.51181102362204722" footer="0.31496062992125984"/>
  <pageSetup paperSize="9" scale="86" fitToHeight="1000" orientation="landscape" r:id="rId21"/>
  <headerFooter alignWithMargins="0">
    <oddHeader>&amp;CCentrul de Cercetare în Ingineria Sistemelor Automate http://www.aut.upt.ro/centru-cercetare/</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3:M367"/>
  <sheetViews>
    <sheetView zoomScale="85" workbookViewId="0">
      <selection activeCell="K367" sqref="A3:K367"/>
    </sheetView>
  </sheetViews>
  <sheetFormatPr defaultRowHeight="12.75"/>
  <cols>
    <col min="1" max="1" width="4.7109375" style="4" customWidth="1"/>
    <col min="2" max="2" width="6" style="4" customWidth="1"/>
    <col min="3" max="3" width="10.5703125" style="4" customWidth="1"/>
    <col min="4" max="4" width="17" style="4" customWidth="1"/>
    <col min="5" max="5" width="26.140625" style="4" customWidth="1"/>
    <col min="6" max="6" width="32.140625" style="4" customWidth="1"/>
    <col min="7" max="7" width="9.7109375" style="4" customWidth="1"/>
    <col min="8" max="8" width="30.85546875" style="4" customWidth="1"/>
    <col min="9" max="9" width="32.5703125" style="4" customWidth="1"/>
    <col min="10" max="10" width="9.85546875" style="4" customWidth="1"/>
    <col min="11" max="11" width="10.85546875" style="4" customWidth="1"/>
    <col min="12" max="16384" width="9.140625" style="4"/>
  </cols>
  <sheetData>
    <row r="3" spans="1:13" ht="15.75">
      <c r="A3" s="145"/>
      <c r="B3" s="340" t="s">
        <v>1359</v>
      </c>
      <c r="C3" s="340"/>
      <c r="D3" s="340"/>
      <c r="E3" s="340"/>
      <c r="F3" s="338"/>
      <c r="G3" s="27"/>
      <c r="H3" s="27"/>
      <c r="I3" s="27"/>
    </row>
    <row r="4" spans="1:13" customFormat="1"/>
    <row r="5" spans="1:13" customFormat="1" ht="15.75">
      <c r="A5" s="14"/>
      <c r="B5" s="14"/>
      <c r="C5" s="14"/>
      <c r="D5" s="14"/>
      <c r="E5" s="14"/>
      <c r="F5" s="4"/>
      <c r="G5" s="4"/>
      <c r="H5" s="4"/>
      <c r="I5" s="309" t="s">
        <v>510</v>
      </c>
      <c r="J5" s="338"/>
      <c r="K5" s="116">
        <f>SUM(K8:K1687)</f>
        <v>3600</v>
      </c>
      <c r="L5" s="3"/>
    </row>
    <row r="6" spans="1:13" customFormat="1">
      <c r="A6" s="67"/>
      <c r="B6" s="67"/>
      <c r="C6" s="67"/>
      <c r="D6" s="67"/>
      <c r="E6" s="67"/>
      <c r="F6" s="67"/>
      <c r="G6" s="67"/>
      <c r="H6" s="67"/>
      <c r="I6" s="67"/>
      <c r="J6" s="67"/>
      <c r="K6" s="67"/>
      <c r="L6" s="67"/>
      <c r="M6" s="67"/>
    </row>
    <row r="7" spans="1:13" ht="38.25">
      <c r="A7" s="6" t="s">
        <v>470</v>
      </c>
      <c r="B7" s="6" t="s">
        <v>471</v>
      </c>
      <c r="C7" s="6" t="s">
        <v>472</v>
      </c>
      <c r="D7" s="6" t="s">
        <v>473</v>
      </c>
      <c r="E7" s="6" t="s">
        <v>444</v>
      </c>
      <c r="F7" s="13" t="s">
        <v>445</v>
      </c>
      <c r="G7" s="13" t="s">
        <v>447</v>
      </c>
      <c r="H7" s="13" t="s">
        <v>446</v>
      </c>
      <c r="I7" s="13" t="s">
        <v>1360</v>
      </c>
      <c r="J7" s="13" t="s">
        <v>447</v>
      </c>
      <c r="K7" s="120" t="s">
        <v>505</v>
      </c>
    </row>
    <row r="8" spans="1:13" ht="87" customHeight="1">
      <c r="A8" s="53">
        <v>1</v>
      </c>
      <c r="B8" s="207">
        <v>2011</v>
      </c>
      <c r="C8" s="207" t="s">
        <v>1716</v>
      </c>
      <c r="D8" s="54" t="s">
        <v>1717</v>
      </c>
      <c r="E8" s="207" t="s">
        <v>58</v>
      </c>
      <c r="F8" s="208" t="s">
        <v>1715</v>
      </c>
      <c r="G8" s="208" t="s">
        <v>120</v>
      </c>
      <c r="H8" s="53" t="s">
        <v>1721</v>
      </c>
      <c r="I8" s="53" t="s">
        <v>1718</v>
      </c>
      <c r="J8" s="53" t="s">
        <v>1719</v>
      </c>
      <c r="K8" s="114">
        <f>10</f>
        <v>10</v>
      </c>
    </row>
    <row r="9" spans="1:13" ht="87" customHeight="1">
      <c r="A9" s="53">
        <f t="shared" ref="A9:A40" si="0">A8+1</f>
        <v>2</v>
      </c>
      <c r="B9" s="207">
        <v>2011</v>
      </c>
      <c r="C9" s="207" t="s">
        <v>1723</v>
      </c>
      <c r="D9" s="54" t="s">
        <v>1717</v>
      </c>
      <c r="E9" s="207" t="s">
        <v>58</v>
      </c>
      <c r="F9" s="208" t="s">
        <v>1715</v>
      </c>
      <c r="G9" s="208" t="s">
        <v>120</v>
      </c>
      <c r="H9" s="53" t="s">
        <v>1722</v>
      </c>
      <c r="I9" s="53" t="s">
        <v>1720</v>
      </c>
      <c r="J9" s="53" t="s">
        <v>1724</v>
      </c>
      <c r="K9" s="114">
        <f>10</f>
        <v>10</v>
      </c>
    </row>
    <row r="10" spans="1:13" ht="87" customHeight="1">
      <c r="A10" s="53">
        <f t="shared" si="0"/>
        <v>3</v>
      </c>
      <c r="B10" s="207">
        <v>2010</v>
      </c>
      <c r="C10" s="207" t="s">
        <v>1714</v>
      </c>
      <c r="D10" s="54" t="s">
        <v>1717</v>
      </c>
      <c r="E10" s="207" t="s">
        <v>58</v>
      </c>
      <c r="F10" s="208" t="s">
        <v>1715</v>
      </c>
      <c r="G10" s="208" t="s">
        <v>120</v>
      </c>
      <c r="H10" s="208" t="s">
        <v>1725</v>
      </c>
      <c r="I10" s="208" t="s">
        <v>1726</v>
      </c>
      <c r="J10" s="208" t="s">
        <v>1727</v>
      </c>
      <c r="K10" s="114">
        <f>10</f>
        <v>10</v>
      </c>
    </row>
    <row r="11" spans="1:13" ht="87" customHeight="1">
      <c r="A11" s="53">
        <f t="shared" si="0"/>
        <v>4</v>
      </c>
      <c r="B11" s="207">
        <v>2010</v>
      </c>
      <c r="C11" s="207" t="s">
        <v>1714</v>
      </c>
      <c r="D11" s="54" t="s">
        <v>1717</v>
      </c>
      <c r="E11" s="207" t="s">
        <v>58</v>
      </c>
      <c r="F11" s="208" t="s">
        <v>1715</v>
      </c>
      <c r="G11" s="208" t="s">
        <v>120</v>
      </c>
      <c r="H11" s="208" t="s">
        <v>1728</v>
      </c>
      <c r="I11" s="208" t="s">
        <v>1729</v>
      </c>
      <c r="J11" s="208" t="s">
        <v>137</v>
      </c>
      <c r="K11" s="114">
        <f>10</f>
        <v>10</v>
      </c>
    </row>
    <row r="12" spans="1:13" ht="87" customHeight="1">
      <c r="A12" s="53">
        <f t="shared" si="0"/>
        <v>5</v>
      </c>
      <c r="B12" s="207">
        <v>2010</v>
      </c>
      <c r="C12" s="207" t="s">
        <v>1714</v>
      </c>
      <c r="D12" s="54" t="s">
        <v>1717</v>
      </c>
      <c r="E12" s="207" t="s">
        <v>58</v>
      </c>
      <c r="F12" s="208" t="s">
        <v>1715</v>
      </c>
      <c r="G12" s="208" t="s">
        <v>120</v>
      </c>
      <c r="H12" s="207" t="s">
        <v>1730</v>
      </c>
      <c r="I12" s="207" t="s">
        <v>1731</v>
      </c>
      <c r="J12" s="207" t="s">
        <v>1732</v>
      </c>
      <c r="K12" s="114">
        <f>10</f>
        <v>10</v>
      </c>
    </row>
    <row r="13" spans="1:13" ht="76.5">
      <c r="A13" s="53">
        <f t="shared" si="0"/>
        <v>6</v>
      </c>
      <c r="B13" s="207">
        <v>2010</v>
      </c>
      <c r="C13" s="207" t="s">
        <v>1733</v>
      </c>
      <c r="D13" s="54" t="s">
        <v>1717</v>
      </c>
      <c r="E13" s="207" t="s">
        <v>58</v>
      </c>
      <c r="F13" s="208" t="s">
        <v>1715</v>
      </c>
      <c r="G13" s="208" t="s">
        <v>120</v>
      </c>
      <c r="H13" s="207" t="s">
        <v>1734</v>
      </c>
      <c r="I13" s="207" t="s">
        <v>1735</v>
      </c>
      <c r="J13" s="207" t="s">
        <v>1736</v>
      </c>
      <c r="K13" s="114">
        <f>10</f>
        <v>10</v>
      </c>
    </row>
    <row r="14" spans="1:13" ht="76.5">
      <c r="A14" s="53">
        <f t="shared" si="0"/>
        <v>7</v>
      </c>
      <c r="B14" s="207">
        <v>2010</v>
      </c>
      <c r="C14" s="207" t="s">
        <v>1714</v>
      </c>
      <c r="D14" s="54" t="s">
        <v>1717</v>
      </c>
      <c r="E14" s="207" t="s">
        <v>58</v>
      </c>
      <c r="F14" s="208" t="s">
        <v>1715</v>
      </c>
      <c r="G14" s="208" t="s">
        <v>120</v>
      </c>
      <c r="H14" s="207" t="s">
        <v>1737</v>
      </c>
      <c r="I14" s="207" t="s">
        <v>1738</v>
      </c>
      <c r="J14" s="207" t="s">
        <v>595</v>
      </c>
      <c r="K14" s="114">
        <f>10</f>
        <v>10</v>
      </c>
    </row>
    <row r="15" spans="1:13" s="91" customFormat="1" ht="76.5">
      <c r="A15" s="53">
        <f t="shared" si="0"/>
        <v>8</v>
      </c>
      <c r="B15" s="207">
        <v>2009</v>
      </c>
      <c r="C15" s="207" t="s">
        <v>1739</v>
      </c>
      <c r="D15" s="54" t="s">
        <v>1717</v>
      </c>
      <c r="E15" s="207" t="s">
        <v>58</v>
      </c>
      <c r="F15" s="208" t="s">
        <v>1715</v>
      </c>
      <c r="G15" s="208" t="s">
        <v>120</v>
      </c>
      <c r="H15" s="207" t="s">
        <v>1741</v>
      </c>
      <c r="I15" s="207" t="s">
        <v>1740</v>
      </c>
      <c r="J15" s="208" t="s">
        <v>120</v>
      </c>
      <c r="K15" s="114">
        <f>10</f>
        <v>10</v>
      </c>
    </row>
    <row r="16" spans="1:13" s="91" customFormat="1" ht="76.5">
      <c r="A16" s="53">
        <f t="shared" si="0"/>
        <v>9</v>
      </c>
      <c r="B16" s="207">
        <v>2009</v>
      </c>
      <c r="C16" s="207" t="s">
        <v>1723</v>
      </c>
      <c r="D16" s="54" t="s">
        <v>1717</v>
      </c>
      <c r="E16" s="207" t="s">
        <v>58</v>
      </c>
      <c r="F16" s="208" t="s">
        <v>1715</v>
      </c>
      <c r="G16" s="208" t="s">
        <v>120</v>
      </c>
      <c r="H16" s="207" t="s">
        <v>1743</v>
      </c>
      <c r="I16" s="207" t="s">
        <v>1742</v>
      </c>
      <c r="J16" s="208" t="s">
        <v>120</v>
      </c>
      <c r="K16" s="114">
        <f>10</f>
        <v>10</v>
      </c>
    </row>
    <row r="17" spans="1:11" s="91" customFormat="1" ht="76.5">
      <c r="A17" s="53">
        <f t="shared" si="0"/>
        <v>10</v>
      </c>
      <c r="B17" s="207">
        <v>2009</v>
      </c>
      <c r="C17" s="207" t="s">
        <v>1746</v>
      </c>
      <c r="D17" s="54" t="s">
        <v>1717</v>
      </c>
      <c r="E17" s="207" t="s">
        <v>58</v>
      </c>
      <c r="F17" s="208" t="s">
        <v>1715</v>
      </c>
      <c r="G17" s="208" t="s">
        <v>120</v>
      </c>
      <c r="H17" s="207" t="s">
        <v>1745</v>
      </c>
      <c r="I17" s="207" t="s">
        <v>1744</v>
      </c>
      <c r="J17" s="208" t="s">
        <v>1747</v>
      </c>
      <c r="K17" s="114">
        <f>10</f>
        <v>10</v>
      </c>
    </row>
    <row r="18" spans="1:11" s="91" customFormat="1" ht="76.5">
      <c r="A18" s="53">
        <f t="shared" si="0"/>
        <v>11</v>
      </c>
      <c r="B18" s="207">
        <v>2009</v>
      </c>
      <c r="C18" s="207" t="s">
        <v>1746</v>
      </c>
      <c r="D18" s="54" t="s">
        <v>1717</v>
      </c>
      <c r="E18" s="207" t="s">
        <v>58</v>
      </c>
      <c r="F18" s="208" t="s">
        <v>1715</v>
      </c>
      <c r="G18" s="208" t="s">
        <v>120</v>
      </c>
      <c r="H18" s="207" t="s">
        <v>1749</v>
      </c>
      <c r="I18" s="207" t="s">
        <v>1748</v>
      </c>
      <c r="J18" s="208" t="s">
        <v>1750</v>
      </c>
      <c r="K18" s="114">
        <f>10</f>
        <v>10</v>
      </c>
    </row>
    <row r="19" spans="1:11" s="91" customFormat="1" ht="76.5">
      <c r="A19" s="53">
        <f t="shared" si="0"/>
        <v>12</v>
      </c>
      <c r="B19" s="207">
        <v>2009</v>
      </c>
      <c r="C19" s="207" t="s">
        <v>1752</v>
      </c>
      <c r="D19" s="54" t="s">
        <v>1717</v>
      </c>
      <c r="E19" s="207" t="s">
        <v>58</v>
      </c>
      <c r="F19" s="208" t="s">
        <v>1715</v>
      </c>
      <c r="G19" s="208" t="s">
        <v>120</v>
      </c>
      <c r="H19" s="207" t="s">
        <v>1753</v>
      </c>
      <c r="I19" s="207" t="s">
        <v>1751</v>
      </c>
      <c r="J19" s="208" t="s">
        <v>1610</v>
      </c>
      <c r="K19" s="114">
        <f>10</f>
        <v>10</v>
      </c>
    </row>
    <row r="20" spans="1:11" s="91" customFormat="1" ht="76.5">
      <c r="A20" s="53">
        <f t="shared" si="0"/>
        <v>13</v>
      </c>
      <c r="B20" s="207">
        <v>2009</v>
      </c>
      <c r="C20" s="207" t="s">
        <v>1752</v>
      </c>
      <c r="D20" s="54" t="s">
        <v>1717</v>
      </c>
      <c r="E20" s="207" t="s">
        <v>58</v>
      </c>
      <c r="F20" s="208" t="s">
        <v>1715</v>
      </c>
      <c r="G20" s="208" t="s">
        <v>120</v>
      </c>
      <c r="H20" s="207" t="s">
        <v>1755</v>
      </c>
      <c r="I20" s="207" t="s">
        <v>1754</v>
      </c>
      <c r="J20" s="208" t="s">
        <v>1610</v>
      </c>
      <c r="K20" s="114">
        <f>10</f>
        <v>10</v>
      </c>
    </row>
    <row r="21" spans="1:11" s="91" customFormat="1" ht="76.5">
      <c r="A21" s="53">
        <f t="shared" si="0"/>
        <v>14</v>
      </c>
      <c r="B21" s="207">
        <v>2009</v>
      </c>
      <c r="C21" s="207" t="s">
        <v>1733</v>
      </c>
      <c r="D21" s="54" t="s">
        <v>1717</v>
      </c>
      <c r="E21" s="207" t="s">
        <v>58</v>
      </c>
      <c r="F21" s="208" t="s">
        <v>1715</v>
      </c>
      <c r="G21" s="208" t="s">
        <v>120</v>
      </c>
      <c r="H21" s="207" t="s">
        <v>750</v>
      </c>
      <c r="I21" s="207" t="s">
        <v>1756</v>
      </c>
      <c r="J21" s="208" t="s">
        <v>1150</v>
      </c>
      <c r="K21" s="114">
        <f>10</f>
        <v>10</v>
      </c>
    </row>
    <row r="22" spans="1:11" s="91" customFormat="1" ht="76.5">
      <c r="A22" s="53">
        <f t="shared" si="0"/>
        <v>15</v>
      </c>
      <c r="B22" s="207">
        <v>2009</v>
      </c>
      <c r="C22" s="207" t="s">
        <v>1714</v>
      </c>
      <c r="D22" s="54" t="s">
        <v>1717</v>
      </c>
      <c r="E22" s="207" t="s">
        <v>58</v>
      </c>
      <c r="F22" s="208" t="s">
        <v>1715</v>
      </c>
      <c r="G22" s="208" t="s">
        <v>120</v>
      </c>
      <c r="H22" s="207" t="s">
        <v>752</v>
      </c>
      <c r="I22" s="207" t="s">
        <v>751</v>
      </c>
      <c r="J22" s="208" t="s">
        <v>123</v>
      </c>
      <c r="K22" s="114">
        <f>10</f>
        <v>10</v>
      </c>
    </row>
    <row r="23" spans="1:11" s="91" customFormat="1" ht="76.5">
      <c r="A23" s="53">
        <f t="shared" si="0"/>
        <v>16</v>
      </c>
      <c r="B23" s="207">
        <v>2011</v>
      </c>
      <c r="C23" s="207" t="s">
        <v>1723</v>
      </c>
      <c r="D23" s="54" t="s">
        <v>756</v>
      </c>
      <c r="E23" s="207" t="s">
        <v>1591</v>
      </c>
      <c r="F23" s="207" t="s">
        <v>979</v>
      </c>
      <c r="G23" s="207" t="s">
        <v>1592</v>
      </c>
      <c r="H23" s="207" t="s">
        <v>758</v>
      </c>
      <c r="I23" s="207" t="s">
        <v>757</v>
      </c>
      <c r="J23" s="208" t="s">
        <v>120</v>
      </c>
      <c r="K23" s="114">
        <f>10</f>
        <v>10</v>
      </c>
    </row>
    <row r="24" spans="1:11" s="91" customFormat="1" ht="51">
      <c r="A24" s="53">
        <f t="shared" si="0"/>
        <v>17</v>
      </c>
      <c r="B24" s="207">
        <v>2010</v>
      </c>
      <c r="C24" s="207" t="s">
        <v>1733</v>
      </c>
      <c r="D24" s="54" t="s">
        <v>756</v>
      </c>
      <c r="E24" s="207" t="s">
        <v>1591</v>
      </c>
      <c r="F24" s="207" t="s">
        <v>979</v>
      </c>
      <c r="G24" s="207" t="s">
        <v>1592</v>
      </c>
      <c r="H24" s="207" t="s">
        <v>753</v>
      </c>
      <c r="I24" s="207" t="s">
        <v>754</v>
      </c>
      <c r="J24" s="207" t="s">
        <v>755</v>
      </c>
      <c r="K24" s="114">
        <f>10</f>
        <v>10</v>
      </c>
    </row>
    <row r="25" spans="1:11" s="91" customFormat="1" ht="51">
      <c r="A25" s="53">
        <f t="shared" si="0"/>
        <v>18</v>
      </c>
      <c r="B25" s="207">
        <v>2010</v>
      </c>
      <c r="C25" s="207" t="s">
        <v>759</v>
      </c>
      <c r="D25" s="54" t="s">
        <v>756</v>
      </c>
      <c r="E25" s="207" t="s">
        <v>1591</v>
      </c>
      <c r="F25" s="207" t="s">
        <v>979</v>
      </c>
      <c r="G25" s="207" t="s">
        <v>1592</v>
      </c>
      <c r="H25" s="207" t="s">
        <v>760</v>
      </c>
      <c r="I25" s="207" t="s">
        <v>761</v>
      </c>
      <c r="J25" s="207" t="s">
        <v>762</v>
      </c>
      <c r="K25" s="114">
        <f>10</f>
        <v>10</v>
      </c>
    </row>
    <row r="26" spans="1:11" s="91" customFormat="1" ht="63.75">
      <c r="A26" s="53">
        <f t="shared" si="0"/>
        <v>19</v>
      </c>
      <c r="B26" s="207">
        <v>2010</v>
      </c>
      <c r="C26" s="207" t="s">
        <v>1583</v>
      </c>
      <c r="D26" s="54" t="s">
        <v>756</v>
      </c>
      <c r="E26" s="207" t="s">
        <v>1591</v>
      </c>
      <c r="F26" s="207" t="s">
        <v>979</v>
      </c>
      <c r="G26" s="207" t="s">
        <v>1592</v>
      </c>
      <c r="H26" s="209" t="s">
        <v>763</v>
      </c>
      <c r="I26" s="209" t="s">
        <v>764</v>
      </c>
      <c r="J26" s="209" t="s">
        <v>1593</v>
      </c>
      <c r="K26" s="114">
        <f>10</f>
        <v>10</v>
      </c>
    </row>
    <row r="27" spans="1:11" s="91" customFormat="1" ht="76.5">
      <c r="A27" s="53">
        <f t="shared" si="0"/>
        <v>20</v>
      </c>
      <c r="B27" s="207">
        <v>2010</v>
      </c>
      <c r="C27" s="207" t="s">
        <v>1752</v>
      </c>
      <c r="D27" s="54" t="s">
        <v>756</v>
      </c>
      <c r="E27" s="207" t="s">
        <v>1591</v>
      </c>
      <c r="F27" s="207" t="s">
        <v>979</v>
      </c>
      <c r="G27" s="207" t="s">
        <v>1592</v>
      </c>
      <c r="H27" s="209" t="s">
        <v>765</v>
      </c>
      <c r="I27" s="209" t="s">
        <v>766</v>
      </c>
      <c r="J27" s="209" t="s">
        <v>121</v>
      </c>
      <c r="K27" s="114">
        <f>10</f>
        <v>10</v>
      </c>
    </row>
    <row r="28" spans="1:11" s="91" customFormat="1" ht="76.5">
      <c r="A28" s="53">
        <f t="shared" si="0"/>
        <v>21</v>
      </c>
      <c r="B28" s="207">
        <v>2010</v>
      </c>
      <c r="C28" s="207" t="s">
        <v>759</v>
      </c>
      <c r="D28" s="54" t="s">
        <v>756</v>
      </c>
      <c r="E28" s="207" t="s">
        <v>1591</v>
      </c>
      <c r="F28" s="207" t="s">
        <v>979</v>
      </c>
      <c r="G28" s="207" t="s">
        <v>1592</v>
      </c>
      <c r="H28" s="209" t="s">
        <v>767</v>
      </c>
      <c r="I28" s="209" t="s">
        <v>768</v>
      </c>
      <c r="J28" s="209" t="s">
        <v>769</v>
      </c>
      <c r="K28" s="114">
        <f>10</f>
        <v>10</v>
      </c>
    </row>
    <row r="29" spans="1:11" s="91" customFormat="1" ht="63.75">
      <c r="A29" s="53">
        <f t="shared" si="0"/>
        <v>22</v>
      </c>
      <c r="B29" s="207">
        <v>2009</v>
      </c>
      <c r="C29" s="207" t="s">
        <v>759</v>
      </c>
      <c r="D29" s="54" t="s">
        <v>756</v>
      </c>
      <c r="E29" s="207" t="s">
        <v>1591</v>
      </c>
      <c r="F29" s="207" t="s">
        <v>979</v>
      </c>
      <c r="G29" s="207" t="s">
        <v>1592</v>
      </c>
      <c r="H29" s="209" t="s">
        <v>771</v>
      </c>
      <c r="I29" s="209" t="s">
        <v>770</v>
      </c>
      <c r="J29" s="209" t="s">
        <v>772</v>
      </c>
      <c r="K29" s="114">
        <f>10</f>
        <v>10</v>
      </c>
    </row>
    <row r="30" spans="1:11" s="91" customFormat="1" ht="63.75">
      <c r="A30" s="53">
        <f t="shared" si="0"/>
        <v>23</v>
      </c>
      <c r="B30" s="207">
        <v>2009</v>
      </c>
      <c r="C30" s="207" t="s">
        <v>1583</v>
      </c>
      <c r="D30" s="54" t="s">
        <v>756</v>
      </c>
      <c r="E30" s="207" t="s">
        <v>1591</v>
      </c>
      <c r="F30" s="207" t="s">
        <v>979</v>
      </c>
      <c r="G30" s="207" t="s">
        <v>1592</v>
      </c>
      <c r="H30" s="209" t="s">
        <v>774</v>
      </c>
      <c r="I30" s="209" t="s">
        <v>773</v>
      </c>
      <c r="J30" s="209" t="s">
        <v>775</v>
      </c>
      <c r="K30" s="114">
        <f>10</f>
        <v>10</v>
      </c>
    </row>
    <row r="31" spans="1:11" s="91" customFormat="1" ht="51">
      <c r="A31" s="53">
        <f t="shared" si="0"/>
        <v>24</v>
      </c>
      <c r="B31" s="207">
        <v>2009</v>
      </c>
      <c r="C31" s="207" t="s">
        <v>778</v>
      </c>
      <c r="D31" s="54" t="s">
        <v>756</v>
      </c>
      <c r="E31" s="207" t="s">
        <v>1591</v>
      </c>
      <c r="F31" s="207" t="s">
        <v>979</v>
      </c>
      <c r="G31" s="207" t="s">
        <v>1592</v>
      </c>
      <c r="H31" s="209" t="s">
        <v>777</v>
      </c>
      <c r="I31" s="209" t="s">
        <v>776</v>
      </c>
      <c r="J31" s="209" t="s">
        <v>779</v>
      </c>
      <c r="K31" s="114">
        <f>10</f>
        <v>10</v>
      </c>
    </row>
    <row r="32" spans="1:11" s="91" customFormat="1" ht="63.75">
      <c r="A32" s="53">
        <f t="shared" si="0"/>
        <v>25</v>
      </c>
      <c r="B32" s="207">
        <v>2009</v>
      </c>
      <c r="C32" s="207" t="s">
        <v>1583</v>
      </c>
      <c r="D32" s="54" t="s">
        <v>756</v>
      </c>
      <c r="E32" s="207" t="s">
        <v>1591</v>
      </c>
      <c r="F32" s="207" t="s">
        <v>979</v>
      </c>
      <c r="G32" s="207" t="s">
        <v>1592</v>
      </c>
      <c r="H32" s="209" t="s">
        <v>1813</v>
      </c>
      <c r="I32" s="209" t="s">
        <v>1812</v>
      </c>
      <c r="J32" s="209" t="s">
        <v>1814</v>
      </c>
      <c r="K32" s="114">
        <f>10</f>
        <v>10</v>
      </c>
    </row>
    <row r="33" spans="1:11" s="91" customFormat="1" ht="51">
      <c r="A33" s="53">
        <f t="shared" si="0"/>
        <v>26</v>
      </c>
      <c r="B33" s="207">
        <v>2009</v>
      </c>
      <c r="C33" s="207" t="s">
        <v>759</v>
      </c>
      <c r="D33" s="54" t="s">
        <v>756</v>
      </c>
      <c r="E33" s="207" t="s">
        <v>1591</v>
      </c>
      <c r="F33" s="207" t="s">
        <v>979</v>
      </c>
      <c r="G33" s="207" t="s">
        <v>1592</v>
      </c>
      <c r="H33" s="209" t="s">
        <v>1816</v>
      </c>
      <c r="I33" s="209" t="s">
        <v>1815</v>
      </c>
      <c r="J33" s="209" t="s">
        <v>1817</v>
      </c>
      <c r="K33" s="114">
        <f>10</f>
        <v>10</v>
      </c>
    </row>
    <row r="34" spans="1:11" s="91" customFormat="1" ht="63.75">
      <c r="A34" s="53">
        <f t="shared" si="0"/>
        <v>27</v>
      </c>
      <c r="B34" s="207">
        <v>2009</v>
      </c>
      <c r="C34" s="207" t="s">
        <v>1752</v>
      </c>
      <c r="D34" s="54" t="s">
        <v>756</v>
      </c>
      <c r="E34" s="207" t="s">
        <v>1591</v>
      </c>
      <c r="F34" s="207" t="s">
        <v>979</v>
      </c>
      <c r="G34" s="207" t="s">
        <v>1592</v>
      </c>
      <c r="H34" s="209" t="s">
        <v>1819</v>
      </c>
      <c r="I34" s="209" t="s">
        <v>1818</v>
      </c>
      <c r="J34" s="209" t="s">
        <v>1820</v>
      </c>
      <c r="K34" s="114">
        <f>10</f>
        <v>10</v>
      </c>
    </row>
    <row r="35" spans="1:11" s="91" customFormat="1" ht="63.75">
      <c r="A35" s="53">
        <f t="shared" si="0"/>
        <v>28</v>
      </c>
      <c r="B35" s="207">
        <v>2008</v>
      </c>
      <c r="C35" s="207" t="s">
        <v>1583</v>
      </c>
      <c r="D35" s="54" t="s">
        <v>756</v>
      </c>
      <c r="E35" s="207" t="s">
        <v>1591</v>
      </c>
      <c r="F35" s="207" t="s">
        <v>979</v>
      </c>
      <c r="G35" s="207" t="s">
        <v>1592</v>
      </c>
      <c r="H35" s="209" t="s">
        <v>1822</v>
      </c>
      <c r="I35" s="209" t="s">
        <v>1821</v>
      </c>
      <c r="J35" s="209" t="s">
        <v>1823</v>
      </c>
      <c r="K35" s="114">
        <f>10</f>
        <v>10</v>
      </c>
    </row>
    <row r="36" spans="1:11" s="91" customFormat="1" ht="63.75">
      <c r="A36" s="53">
        <f t="shared" si="0"/>
        <v>29</v>
      </c>
      <c r="B36" s="207">
        <v>2008</v>
      </c>
      <c r="C36" s="207" t="s">
        <v>759</v>
      </c>
      <c r="D36" s="54" t="s">
        <v>756</v>
      </c>
      <c r="E36" s="207" t="s">
        <v>1591</v>
      </c>
      <c r="F36" s="207" t="s">
        <v>979</v>
      </c>
      <c r="G36" s="207" t="s">
        <v>1592</v>
      </c>
      <c r="H36" s="209" t="s">
        <v>1825</v>
      </c>
      <c r="I36" s="209" t="s">
        <v>1824</v>
      </c>
      <c r="J36" s="209" t="s">
        <v>1826</v>
      </c>
      <c r="K36" s="114">
        <f>10</f>
        <v>10</v>
      </c>
    </row>
    <row r="37" spans="1:11" s="91" customFormat="1" ht="63.75">
      <c r="A37" s="53">
        <f t="shared" si="0"/>
        <v>30</v>
      </c>
      <c r="B37" s="207">
        <v>2008</v>
      </c>
      <c r="C37" s="207" t="s">
        <v>1829</v>
      </c>
      <c r="D37" s="54" t="s">
        <v>756</v>
      </c>
      <c r="E37" s="207" t="s">
        <v>1591</v>
      </c>
      <c r="F37" s="207" t="s">
        <v>979</v>
      </c>
      <c r="G37" s="207" t="s">
        <v>1592</v>
      </c>
      <c r="H37" s="209" t="s">
        <v>1828</v>
      </c>
      <c r="I37" s="209" t="s">
        <v>1827</v>
      </c>
      <c r="J37" s="209" t="s">
        <v>123</v>
      </c>
      <c r="K37" s="114">
        <f>10</f>
        <v>10</v>
      </c>
    </row>
    <row r="38" spans="1:11" s="91" customFormat="1" ht="63.75">
      <c r="A38" s="53">
        <f t="shared" si="0"/>
        <v>31</v>
      </c>
      <c r="B38" s="207">
        <v>2007</v>
      </c>
      <c r="C38" s="207" t="s">
        <v>778</v>
      </c>
      <c r="D38" s="54" t="s">
        <v>756</v>
      </c>
      <c r="E38" s="207" t="s">
        <v>1591</v>
      </c>
      <c r="F38" s="207" t="s">
        <v>979</v>
      </c>
      <c r="G38" s="207" t="s">
        <v>1592</v>
      </c>
      <c r="H38" s="209" t="s">
        <v>1831</v>
      </c>
      <c r="I38" s="209" t="s">
        <v>1830</v>
      </c>
      <c r="J38" s="209" t="s">
        <v>1832</v>
      </c>
      <c r="K38" s="114">
        <f>10</f>
        <v>10</v>
      </c>
    </row>
    <row r="39" spans="1:11" s="91" customFormat="1" ht="51">
      <c r="A39" s="53">
        <f t="shared" si="0"/>
        <v>32</v>
      </c>
      <c r="B39" s="207">
        <v>2007</v>
      </c>
      <c r="C39" s="207" t="s">
        <v>1746</v>
      </c>
      <c r="D39" s="54" t="s">
        <v>756</v>
      </c>
      <c r="E39" s="207" t="s">
        <v>1591</v>
      </c>
      <c r="F39" s="207" t="s">
        <v>979</v>
      </c>
      <c r="G39" s="207" t="s">
        <v>1592</v>
      </c>
      <c r="H39" s="209" t="s">
        <v>1834</v>
      </c>
      <c r="I39" s="209" t="s">
        <v>1833</v>
      </c>
      <c r="J39" s="209" t="s">
        <v>1835</v>
      </c>
      <c r="K39" s="114">
        <f>10</f>
        <v>10</v>
      </c>
    </row>
    <row r="40" spans="1:11" s="91" customFormat="1" ht="63.75">
      <c r="A40" s="53">
        <f t="shared" si="0"/>
        <v>33</v>
      </c>
      <c r="B40" s="207">
        <v>2007</v>
      </c>
      <c r="C40" s="207" t="s">
        <v>1752</v>
      </c>
      <c r="D40" s="54" t="s">
        <v>756</v>
      </c>
      <c r="E40" s="207" t="s">
        <v>1591</v>
      </c>
      <c r="F40" s="207" t="s">
        <v>979</v>
      </c>
      <c r="G40" s="207" t="s">
        <v>1592</v>
      </c>
      <c r="H40" s="209" t="s">
        <v>1837</v>
      </c>
      <c r="I40" s="209" t="s">
        <v>1836</v>
      </c>
      <c r="J40" s="209" t="s">
        <v>1838</v>
      </c>
      <c r="K40" s="114">
        <f>10</f>
        <v>10</v>
      </c>
    </row>
    <row r="41" spans="1:11" s="91" customFormat="1" ht="38.25">
      <c r="A41" s="53">
        <f t="shared" ref="A41:A72" si="1">A40+1</f>
        <v>34</v>
      </c>
      <c r="B41" s="209">
        <v>2010</v>
      </c>
      <c r="C41" s="209" t="s">
        <v>1746</v>
      </c>
      <c r="D41" s="54" t="s">
        <v>1843</v>
      </c>
      <c r="E41" s="209" t="s">
        <v>79</v>
      </c>
      <c r="F41" s="209" t="s">
        <v>978</v>
      </c>
      <c r="G41" s="209" t="s">
        <v>81</v>
      </c>
      <c r="H41" s="209" t="s">
        <v>1839</v>
      </c>
      <c r="I41" s="209" t="s">
        <v>1840</v>
      </c>
      <c r="J41" s="209" t="s">
        <v>81</v>
      </c>
      <c r="K41" s="114">
        <f>10</f>
        <v>10</v>
      </c>
    </row>
    <row r="42" spans="1:11" s="91" customFormat="1" ht="63.75">
      <c r="A42" s="53">
        <f t="shared" si="1"/>
        <v>35</v>
      </c>
      <c r="B42" s="209">
        <v>2010</v>
      </c>
      <c r="C42" s="209" t="s">
        <v>1714</v>
      </c>
      <c r="D42" s="54" t="s">
        <v>1843</v>
      </c>
      <c r="E42" s="209" t="s">
        <v>79</v>
      </c>
      <c r="F42" s="209" t="s">
        <v>978</v>
      </c>
      <c r="G42" s="209" t="s">
        <v>81</v>
      </c>
      <c r="H42" s="209" t="s">
        <v>1841</v>
      </c>
      <c r="I42" s="209" t="s">
        <v>1842</v>
      </c>
      <c r="J42" s="209" t="s">
        <v>81</v>
      </c>
      <c r="K42" s="114">
        <f>10</f>
        <v>10</v>
      </c>
    </row>
    <row r="43" spans="1:11" s="91" customFormat="1" ht="51">
      <c r="A43" s="53">
        <f t="shared" si="1"/>
        <v>36</v>
      </c>
      <c r="B43" s="209">
        <v>2009</v>
      </c>
      <c r="C43" s="209" t="s">
        <v>1733</v>
      </c>
      <c r="D43" s="54" t="s">
        <v>1843</v>
      </c>
      <c r="E43" s="209" t="s">
        <v>79</v>
      </c>
      <c r="F43" s="209" t="s">
        <v>978</v>
      </c>
      <c r="G43" s="209" t="s">
        <v>81</v>
      </c>
      <c r="H43" s="209" t="s">
        <v>1845</v>
      </c>
      <c r="I43" s="209" t="s">
        <v>1844</v>
      </c>
      <c r="J43" s="209" t="s">
        <v>650</v>
      </c>
      <c r="K43" s="114">
        <f>10</f>
        <v>10</v>
      </c>
    </row>
    <row r="44" spans="1:11" s="91" customFormat="1" ht="63.75">
      <c r="A44" s="53">
        <f t="shared" si="1"/>
        <v>37</v>
      </c>
      <c r="B44" s="209">
        <v>2009</v>
      </c>
      <c r="C44" s="209" t="s">
        <v>1583</v>
      </c>
      <c r="D44" s="54" t="s">
        <v>1843</v>
      </c>
      <c r="E44" s="209" t="s">
        <v>79</v>
      </c>
      <c r="F44" s="209" t="s">
        <v>978</v>
      </c>
      <c r="G44" s="209" t="s">
        <v>81</v>
      </c>
      <c r="H44" s="209" t="s">
        <v>1847</v>
      </c>
      <c r="I44" s="209" t="s">
        <v>1846</v>
      </c>
      <c r="J44" s="209" t="s">
        <v>81</v>
      </c>
      <c r="K44" s="114">
        <f>10</f>
        <v>10</v>
      </c>
    </row>
    <row r="45" spans="1:11" s="91" customFormat="1" ht="76.5">
      <c r="A45" s="53">
        <f t="shared" si="1"/>
        <v>38</v>
      </c>
      <c r="B45" s="209">
        <v>2009</v>
      </c>
      <c r="C45" s="209" t="s">
        <v>1583</v>
      </c>
      <c r="D45" s="54" t="s">
        <v>1843</v>
      </c>
      <c r="E45" s="209" t="s">
        <v>79</v>
      </c>
      <c r="F45" s="209" t="s">
        <v>978</v>
      </c>
      <c r="G45" s="209" t="s">
        <v>81</v>
      </c>
      <c r="H45" s="209" t="s">
        <v>1849</v>
      </c>
      <c r="I45" s="209" t="s">
        <v>1848</v>
      </c>
      <c r="J45" s="209" t="s">
        <v>1850</v>
      </c>
      <c r="K45" s="114">
        <f>10</f>
        <v>10</v>
      </c>
    </row>
    <row r="46" spans="1:11" s="91" customFormat="1" ht="63.75">
      <c r="A46" s="53">
        <f t="shared" si="1"/>
        <v>39</v>
      </c>
      <c r="B46" s="209">
        <v>2009</v>
      </c>
      <c r="C46" s="209" t="s">
        <v>1723</v>
      </c>
      <c r="D46" s="54" t="s">
        <v>1843</v>
      </c>
      <c r="E46" s="209" t="s">
        <v>79</v>
      </c>
      <c r="F46" s="209" t="s">
        <v>978</v>
      </c>
      <c r="G46" s="209" t="s">
        <v>81</v>
      </c>
      <c r="H46" s="209" t="s">
        <v>1852</v>
      </c>
      <c r="I46" s="209" t="s">
        <v>1851</v>
      </c>
      <c r="J46" s="209" t="s">
        <v>1853</v>
      </c>
      <c r="K46" s="114">
        <f>10</f>
        <v>10</v>
      </c>
    </row>
    <row r="47" spans="1:11" s="91" customFormat="1" ht="63.75">
      <c r="A47" s="53">
        <f t="shared" si="1"/>
        <v>40</v>
      </c>
      <c r="B47" s="209">
        <v>2009</v>
      </c>
      <c r="C47" s="209" t="s">
        <v>1856</v>
      </c>
      <c r="D47" s="54" t="s">
        <v>1843</v>
      </c>
      <c r="E47" s="209" t="s">
        <v>79</v>
      </c>
      <c r="F47" s="209" t="s">
        <v>978</v>
      </c>
      <c r="G47" s="209" t="s">
        <v>81</v>
      </c>
      <c r="H47" s="209" t="s">
        <v>1855</v>
      </c>
      <c r="I47" s="209" t="s">
        <v>1854</v>
      </c>
      <c r="J47" s="209" t="s">
        <v>1857</v>
      </c>
      <c r="K47" s="114">
        <f>10</f>
        <v>10</v>
      </c>
    </row>
    <row r="48" spans="1:11" s="91" customFormat="1" ht="63.75">
      <c r="A48" s="53">
        <f t="shared" si="1"/>
        <v>41</v>
      </c>
      <c r="B48" s="209">
        <v>2009</v>
      </c>
      <c r="C48" s="209" t="s">
        <v>1752</v>
      </c>
      <c r="D48" s="54" t="s">
        <v>1843</v>
      </c>
      <c r="E48" s="209" t="s">
        <v>79</v>
      </c>
      <c r="F48" s="209" t="s">
        <v>978</v>
      </c>
      <c r="G48" s="209" t="s">
        <v>81</v>
      </c>
      <c r="H48" s="209" t="s">
        <v>1755</v>
      </c>
      <c r="I48" s="209" t="s">
        <v>1754</v>
      </c>
      <c r="J48" s="209" t="s">
        <v>1820</v>
      </c>
      <c r="K48" s="114">
        <f>10</f>
        <v>10</v>
      </c>
    </row>
    <row r="49" spans="1:11" s="91" customFormat="1" ht="63.75">
      <c r="A49" s="53">
        <f t="shared" si="1"/>
        <v>42</v>
      </c>
      <c r="B49" s="209">
        <v>2008</v>
      </c>
      <c r="C49" s="209" t="s">
        <v>1752</v>
      </c>
      <c r="D49" s="54" t="s">
        <v>1843</v>
      </c>
      <c r="E49" s="209" t="s">
        <v>79</v>
      </c>
      <c r="F49" s="209" t="s">
        <v>978</v>
      </c>
      <c r="G49" s="209" t="s">
        <v>81</v>
      </c>
      <c r="H49" s="209" t="s">
        <v>1859</v>
      </c>
      <c r="I49" s="209" t="s">
        <v>1858</v>
      </c>
      <c r="J49" s="209" t="s">
        <v>1860</v>
      </c>
      <c r="K49" s="114">
        <f>10</f>
        <v>10</v>
      </c>
    </row>
    <row r="50" spans="1:11" s="91" customFormat="1" ht="51">
      <c r="A50" s="53">
        <f t="shared" si="1"/>
        <v>43</v>
      </c>
      <c r="B50" s="209">
        <v>2008</v>
      </c>
      <c r="C50" s="209" t="s">
        <v>1723</v>
      </c>
      <c r="D50" s="54" t="s">
        <v>1843</v>
      </c>
      <c r="E50" s="209" t="s">
        <v>79</v>
      </c>
      <c r="F50" s="209" t="s">
        <v>978</v>
      </c>
      <c r="G50" s="209" t="s">
        <v>81</v>
      </c>
      <c r="H50" s="209" t="s">
        <v>1862</v>
      </c>
      <c r="I50" s="209" t="s">
        <v>1861</v>
      </c>
      <c r="J50" s="209" t="s">
        <v>81</v>
      </c>
      <c r="K50" s="114">
        <f>10</f>
        <v>10</v>
      </c>
    </row>
    <row r="51" spans="1:11" s="91" customFormat="1" ht="63.75">
      <c r="A51" s="53">
        <f t="shared" si="1"/>
        <v>44</v>
      </c>
      <c r="B51" s="209">
        <v>2007</v>
      </c>
      <c r="C51" s="209" t="s">
        <v>1746</v>
      </c>
      <c r="D51" s="54" t="s">
        <v>1843</v>
      </c>
      <c r="E51" s="209" t="s">
        <v>79</v>
      </c>
      <c r="F51" s="209" t="s">
        <v>978</v>
      </c>
      <c r="G51" s="209" t="s">
        <v>81</v>
      </c>
      <c r="H51" s="209" t="s">
        <v>1864</v>
      </c>
      <c r="I51" s="209" t="s">
        <v>1863</v>
      </c>
      <c r="J51" s="209" t="s">
        <v>1865</v>
      </c>
      <c r="K51" s="114">
        <f>10</f>
        <v>10</v>
      </c>
    </row>
    <row r="52" spans="1:11" s="91" customFormat="1" ht="63.75">
      <c r="A52" s="53">
        <f t="shared" si="1"/>
        <v>45</v>
      </c>
      <c r="B52" s="209">
        <v>2010</v>
      </c>
      <c r="C52" s="209" t="s">
        <v>1739</v>
      </c>
      <c r="D52" s="54" t="s">
        <v>1878</v>
      </c>
      <c r="E52" s="209" t="s">
        <v>1866</v>
      </c>
      <c r="F52" s="209" t="s">
        <v>977</v>
      </c>
      <c r="G52" s="209" t="s">
        <v>1724</v>
      </c>
      <c r="H52" s="209" t="s">
        <v>1867</v>
      </c>
      <c r="I52" s="209" t="s">
        <v>1868</v>
      </c>
      <c r="J52" s="209" t="s">
        <v>81</v>
      </c>
      <c r="K52" s="114">
        <f>10</f>
        <v>10</v>
      </c>
    </row>
    <row r="53" spans="1:11" s="91" customFormat="1" ht="38.25">
      <c r="A53" s="53">
        <f t="shared" si="1"/>
        <v>46</v>
      </c>
      <c r="B53" s="209">
        <v>2010</v>
      </c>
      <c r="C53" s="209" t="s">
        <v>1829</v>
      </c>
      <c r="D53" s="54" t="s">
        <v>1878</v>
      </c>
      <c r="E53" s="209" t="s">
        <v>1866</v>
      </c>
      <c r="F53" s="209" t="s">
        <v>977</v>
      </c>
      <c r="G53" s="209" t="s">
        <v>1724</v>
      </c>
      <c r="H53" s="209" t="s">
        <v>1869</v>
      </c>
      <c r="I53" s="209" t="s">
        <v>1870</v>
      </c>
      <c r="J53" s="209" t="s">
        <v>1871</v>
      </c>
      <c r="K53" s="114">
        <f>10</f>
        <v>10</v>
      </c>
    </row>
    <row r="54" spans="1:11" s="91" customFormat="1" ht="63.75">
      <c r="A54" s="53">
        <f t="shared" si="1"/>
        <v>47</v>
      </c>
      <c r="B54" s="209">
        <v>2010</v>
      </c>
      <c r="C54" s="209" t="s">
        <v>1714</v>
      </c>
      <c r="D54" s="54" t="s">
        <v>1878</v>
      </c>
      <c r="E54" s="209" t="s">
        <v>1866</v>
      </c>
      <c r="F54" s="209" t="s">
        <v>977</v>
      </c>
      <c r="G54" s="209" t="s">
        <v>1724</v>
      </c>
      <c r="H54" s="209" t="s">
        <v>1730</v>
      </c>
      <c r="I54" s="209" t="s">
        <v>1731</v>
      </c>
      <c r="J54" s="209" t="s">
        <v>692</v>
      </c>
      <c r="K54" s="114">
        <f>10</f>
        <v>10</v>
      </c>
    </row>
    <row r="55" spans="1:11" s="91" customFormat="1" ht="76.5">
      <c r="A55" s="53">
        <f t="shared" si="1"/>
        <v>48</v>
      </c>
      <c r="B55" s="209">
        <v>2010</v>
      </c>
      <c r="C55" s="209" t="s">
        <v>1752</v>
      </c>
      <c r="D55" s="54" t="s">
        <v>1878</v>
      </c>
      <c r="E55" s="209" t="s">
        <v>1866</v>
      </c>
      <c r="F55" s="209" t="s">
        <v>977</v>
      </c>
      <c r="G55" s="209" t="s">
        <v>1724</v>
      </c>
      <c r="H55" s="209" t="s">
        <v>1872</v>
      </c>
      <c r="I55" s="209" t="s">
        <v>1873</v>
      </c>
      <c r="J55" s="209" t="s">
        <v>1874</v>
      </c>
      <c r="K55" s="114">
        <f>10</f>
        <v>10</v>
      </c>
    </row>
    <row r="56" spans="1:11" s="91" customFormat="1" ht="51">
      <c r="A56" s="53">
        <f t="shared" si="1"/>
        <v>49</v>
      </c>
      <c r="B56" s="209">
        <v>2010</v>
      </c>
      <c r="C56" s="209" t="s">
        <v>1856</v>
      </c>
      <c r="D56" s="54" t="s">
        <v>1878</v>
      </c>
      <c r="E56" s="209" t="s">
        <v>1866</v>
      </c>
      <c r="F56" s="209" t="s">
        <v>977</v>
      </c>
      <c r="G56" s="209" t="s">
        <v>1724</v>
      </c>
      <c r="H56" s="209" t="s">
        <v>1875</v>
      </c>
      <c r="I56" s="209" t="s">
        <v>1876</v>
      </c>
      <c r="J56" s="209" t="s">
        <v>1877</v>
      </c>
      <c r="K56" s="114">
        <f>10</f>
        <v>10</v>
      </c>
    </row>
    <row r="57" spans="1:11" s="91" customFormat="1" ht="63.75">
      <c r="A57" s="53">
        <f t="shared" si="1"/>
        <v>50</v>
      </c>
      <c r="B57" s="209">
        <v>2010</v>
      </c>
      <c r="C57" s="209" t="s">
        <v>1733</v>
      </c>
      <c r="D57" s="54" t="s">
        <v>1878</v>
      </c>
      <c r="E57" s="209" t="s">
        <v>1866</v>
      </c>
      <c r="F57" s="209" t="s">
        <v>977</v>
      </c>
      <c r="G57" s="209" t="s">
        <v>1724</v>
      </c>
      <c r="H57" s="207" t="s">
        <v>1734</v>
      </c>
      <c r="I57" s="207" t="s">
        <v>1735</v>
      </c>
      <c r="J57" s="207" t="s">
        <v>1736</v>
      </c>
      <c r="K57" s="114">
        <f>10</f>
        <v>10</v>
      </c>
    </row>
    <row r="58" spans="1:11" s="91" customFormat="1" ht="51">
      <c r="A58" s="53">
        <f t="shared" si="1"/>
        <v>51</v>
      </c>
      <c r="B58" s="209">
        <v>2010</v>
      </c>
      <c r="C58" s="209" t="s">
        <v>1714</v>
      </c>
      <c r="D58" s="54" t="s">
        <v>1878</v>
      </c>
      <c r="E58" s="209" t="s">
        <v>1866</v>
      </c>
      <c r="F58" s="209" t="s">
        <v>977</v>
      </c>
      <c r="G58" s="209" t="s">
        <v>1724</v>
      </c>
      <c r="H58" s="207" t="s">
        <v>1880</v>
      </c>
      <c r="I58" s="207" t="s">
        <v>1879</v>
      </c>
      <c r="J58" s="207" t="s">
        <v>1881</v>
      </c>
      <c r="K58" s="114">
        <f>10</f>
        <v>10</v>
      </c>
    </row>
    <row r="59" spans="1:11" s="91" customFormat="1" ht="76.5">
      <c r="A59" s="53">
        <f t="shared" si="1"/>
        <v>52</v>
      </c>
      <c r="B59" s="209">
        <v>2009</v>
      </c>
      <c r="C59" s="209" t="s">
        <v>1829</v>
      </c>
      <c r="D59" s="54" t="s">
        <v>1878</v>
      </c>
      <c r="E59" s="209" t="s">
        <v>1866</v>
      </c>
      <c r="F59" s="209" t="s">
        <v>977</v>
      </c>
      <c r="G59" s="209" t="s">
        <v>1724</v>
      </c>
      <c r="H59" s="207" t="s">
        <v>1883</v>
      </c>
      <c r="I59" s="207" t="s">
        <v>1882</v>
      </c>
      <c r="J59" s="209" t="s">
        <v>1724</v>
      </c>
      <c r="K59" s="114">
        <f>10</f>
        <v>10</v>
      </c>
    </row>
    <row r="60" spans="1:11" s="91" customFormat="1" ht="51">
      <c r="A60" s="53">
        <f t="shared" si="1"/>
        <v>53</v>
      </c>
      <c r="B60" s="209">
        <v>2009</v>
      </c>
      <c r="C60" s="209" t="s">
        <v>1733</v>
      </c>
      <c r="D60" s="54" t="s">
        <v>1878</v>
      </c>
      <c r="E60" s="209" t="s">
        <v>1866</v>
      </c>
      <c r="F60" s="209" t="s">
        <v>977</v>
      </c>
      <c r="G60" s="209" t="s">
        <v>1724</v>
      </c>
      <c r="H60" s="207" t="s">
        <v>1885</v>
      </c>
      <c r="I60" s="207" t="s">
        <v>1884</v>
      </c>
      <c r="J60" s="209" t="s">
        <v>1886</v>
      </c>
      <c r="K60" s="114">
        <f>10</f>
        <v>10</v>
      </c>
    </row>
    <row r="61" spans="1:11" s="91" customFormat="1" ht="63.75">
      <c r="A61" s="53">
        <f t="shared" si="1"/>
        <v>54</v>
      </c>
      <c r="B61" s="209">
        <v>2009</v>
      </c>
      <c r="C61" s="209" t="s">
        <v>1746</v>
      </c>
      <c r="D61" s="54" t="s">
        <v>1878</v>
      </c>
      <c r="E61" s="209" t="s">
        <v>1866</v>
      </c>
      <c r="F61" s="209" t="s">
        <v>977</v>
      </c>
      <c r="G61" s="209" t="s">
        <v>1724</v>
      </c>
      <c r="H61" s="207" t="s">
        <v>1888</v>
      </c>
      <c r="I61" s="207" t="s">
        <v>1887</v>
      </c>
      <c r="J61" s="209" t="s">
        <v>1889</v>
      </c>
      <c r="K61" s="114">
        <f>10</f>
        <v>10</v>
      </c>
    </row>
    <row r="62" spans="1:11" s="91" customFormat="1" ht="51">
      <c r="A62" s="53">
        <f t="shared" si="1"/>
        <v>55</v>
      </c>
      <c r="B62" s="209">
        <v>2008</v>
      </c>
      <c r="C62" s="209" t="s">
        <v>1714</v>
      </c>
      <c r="D62" s="54" t="s">
        <v>1878</v>
      </c>
      <c r="E62" s="209" t="s">
        <v>1866</v>
      </c>
      <c r="F62" s="209" t="s">
        <v>977</v>
      </c>
      <c r="G62" s="209" t="s">
        <v>1724</v>
      </c>
      <c r="H62" s="207" t="s">
        <v>1891</v>
      </c>
      <c r="I62" s="207" t="s">
        <v>1890</v>
      </c>
      <c r="J62" s="209" t="s">
        <v>1892</v>
      </c>
      <c r="K62" s="114">
        <f>10</f>
        <v>10</v>
      </c>
    </row>
    <row r="63" spans="1:11" s="91" customFormat="1" ht="63.75">
      <c r="A63" s="53">
        <f t="shared" si="1"/>
        <v>56</v>
      </c>
      <c r="B63" s="209">
        <v>2008</v>
      </c>
      <c r="C63" s="209" t="s">
        <v>1714</v>
      </c>
      <c r="D63" s="54" t="s">
        <v>1878</v>
      </c>
      <c r="E63" s="209" t="s">
        <v>1866</v>
      </c>
      <c r="F63" s="209" t="s">
        <v>977</v>
      </c>
      <c r="G63" s="209" t="s">
        <v>1724</v>
      </c>
      <c r="H63" s="207" t="s">
        <v>1894</v>
      </c>
      <c r="I63" s="207" t="s">
        <v>1893</v>
      </c>
      <c r="J63" s="209" t="s">
        <v>81</v>
      </c>
      <c r="K63" s="114">
        <f>10</f>
        <v>10</v>
      </c>
    </row>
    <row r="64" spans="1:11" s="91" customFormat="1" ht="63.75">
      <c r="A64" s="53">
        <f t="shared" si="1"/>
        <v>57</v>
      </c>
      <c r="B64" s="209">
        <v>2006</v>
      </c>
      <c r="C64" s="209" t="s">
        <v>1739</v>
      </c>
      <c r="D64" s="54" t="s">
        <v>1878</v>
      </c>
      <c r="E64" s="209" t="s">
        <v>1866</v>
      </c>
      <c r="F64" s="209" t="s">
        <v>977</v>
      </c>
      <c r="G64" s="209" t="s">
        <v>1724</v>
      </c>
      <c r="H64" s="207" t="s">
        <v>1897</v>
      </c>
      <c r="I64" s="207" t="s">
        <v>1896</v>
      </c>
      <c r="J64" s="209" t="s">
        <v>1895</v>
      </c>
      <c r="K64" s="114">
        <f>10</f>
        <v>10</v>
      </c>
    </row>
    <row r="65" spans="1:11" s="91" customFormat="1" ht="51">
      <c r="A65" s="53">
        <f t="shared" si="1"/>
        <v>58</v>
      </c>
      <c r="B65" s="209">
        <v>2011</v>
      </c>
      <c r="C65" s="209" t="s">
        <v>778</v>
      </c>
      <c r="D65" s="54" t="s">
        <v>1901</v>
      </c>
      <c r="E65" s="209" t="s">
        <v>73</v>
      </c>
      <c r="F65" s="209" t="s">
        <v>1898</v>
      </c>
      <c r="G65" s="209" t="s">
        <v>75</v>
      </c>
      <c r="H65" s="209" t="s">
        <v>1904</v>
      </c>
      <c r="I65" s="209" t="s">
        <v>1902</v>
      </c>
      <c r="J65" s="209" t="s">
        <v>75</v>
      </c>
      <c r="K65" s="114">
        <f>10</f>
        <v>10</v>
      </c>
    </row>
    <row r="66" spans="1:11" s="91" customFormat="1" ht="51">
      <c r="A66" s="53">
        <f t="shared" si="1"/>
        <v>59</v>
      </c>
      <c r="B66" s="209">
        <v>2010</v>
      </c>
      <c r="C66" s="209" t="s">
        <v>1716</v>
      </c>
      <c r="D66" s="54" t="s">
        <v>1901</v>
      </c>
      <c r="E66" s="209" t="s">
        <v>73</v>
      </c>
      <c r="F66" s="209" t="s">
        <v>1898</v>
      </c>
      <c r="G66" s="209" t="s">
        <v>75</v>
      </c>
      <c r="H66" s="209" t="s">
        <v>1899</v>
      </c>
      <c r="I66" s="209" t="s">
        <v>1900</v>
      </c>
      <c r="J66" s="209" t="s">
        <v>75</v>
      </c>
      <c r="K66" s="114">
        <f>10</f>
        <v>10</v>
      </c>
    </row>
    <row r="67" spans="1:11" s="91" customFormat="1" ht="63.75">
      <c r="A67" s="53">
        <f t="shared" si="1"/>
        <v>60</v>
      </c>
      <c r="B67" s="209">
        <v>2010</v>
      </c>
      <c r="C67" s="209" t="s">
        <v>1723</v>
      </c>
      <c r="D67" s="54" t="s">
        <v>1901</v>
      </c>
      <c r="E67" s="209" t="s">
        <v>73</v>
      </c>
      <c r="F67" s="209" t="s">
        <v>1898</v>
      </c>
      <c r="G67" s="209" t="s">
        <v>75</v>
      </c>
      <c r="H67" s="209" t="s">
        <v>1905</v>
      </c>
      <c r="I67" s="209" t="s">
        <v>1906</v>
      </c>
      <c r="J67" s="209" t="s">
        <v>1907</v>
      </c>
      <c r="K67" s="114">
        <f>10</f>
        <v>10</v>
      </c>
    </row>
    <row r="68" spans="1:11" s="91" customFormat="1" ht="51">
      <c r="A68" s="53">
        <f t="shared" si="1"/>
        <v>61</v>
      </c>
      <c r="B68" s="209">
        <v>2010</v>
      </c>
      <c r="C68" s="209" t="s">
        <v>1829</v>
      </c>
      <c r="D68" s="54" t="s">
        <v>1901</v>
      </c>
      <c r="E68" s="209" t="s">
        <v>73</v>
      </c>
      <c r="F68" s="209" t="s">
        <v>1898</v>
      </c>
      <c r="G68" s="209" t="s">
        <v>75</v>
      </c>
      <c r="H68" s="209" t="s">
        <v>1908</v>
      </c>
      <c r="I68" s="209" t="s">
        <v>1909</v>
      </c>
      <c r="J68" s="209" t="s">
        <v>1910</v>
      </c>
      <c r="K68" s="114">
        <f>10</f>
        <v>10</v>
      </c>
    </row>
    <row r="69" spans="1:11" s="91" customFormat="1" ht="63.75">
      <c r="A69" s="53">
        <f t="shared" si="1"/>
        <v>62</v>
      </c>
      <c r="B69" s="209">
        <v>2010</v>
      </c>
      <c r="C69" s="209" t="s">
        <v>1723</v>
      </c>
      <c r="D69" s="54" t="s">
        <v>1901</v>
      </c>
      <c r="E69" s="209" t="s">
        <v>73</v>
      </c>
      <c r="F69" s="209" t="s">
        <v>1898</v>
      </c>
      <c r="G69" s="209" t="s">
        <v>75</v>
      </c>
      <c r="H69" s="209" t="s">
        <v>1911</v>
      </c>
      <c r="I69" s="209" t="s">
        <v>1912</v>
      </c>
      <c r="J69" s="209" t="s">
        <v>1913</v>
      </c>
      <c r="K69" s="114">
        <f>10</f>
        <v>10</v>
      </c>
    </row>
    <row r="70" spans="1:11" s="91" customFormat="1" ht="51">
      <c r="A70" s="53">
        <f t="shared" si="1"/>
        <v>63</v>
      </c>
      <c r="B70" s="209">
        <v>2009</v>
      </c>
      <c r="C70" s="209" t="s">
        <v>1829</v>
      </c>
      <c r="D70" s="54" t="s">
        <v>1901</v>
      </c>
      <c r="E70" s="209" t="s">
        <v>73</v>
      </c>
      <c r="F70" s="209" t="s">
        <v>1898</v>
      </c>
      <c r="G70" s="209" t="s">
        <v>75</v>
      </c>
      <c r="H70" s="209" t="s">
        <v>935</v>
      </c>
      <c r="I70" s="209" t="s">
        <v>934</v>
      </c>
      <c r="J70" s="209" t="s">
        <v>75</v>
      </c>
      <c r="K70" s="114">
        <f>10</f>
        <v>10</v>
      </c>
    </row>
    <row r="71" spans="1:11" s="91" customFormat="1" ht="51">
      <c r="A71" s="53">
        <f t="shared" si="1"/>
        <v>64</v>
      </c>
      <c r="B71" s="209">
        <v>2009</v>
      </c>
      <c r="C71" s="209" t="s">
        <v>1714</v>
      </c>
      <c r="D71" s="54" t="s">
        <v>1901</v>
      </c>
      <c r="E71" s="209" t="s">
        <v>73</v>
      </c>
      <c r="F71" s="209" t="s">
        <v>1898</v>
      </c>
      <c r="G71" s="209" t="s">
        <v>75</v>
      </c>
      <c r="H71" s="209" t="s">
        <v>937</v>
      </c>
      <c r="I71" s="209" t="s">
        <v>936</v>
      </c>
      <c r="J71" s="209" t="s">
        <v>938</v>
      </c>
      <c r="K71" s="114">
        <f>10</f>
        <v>10</v>
      </c>
    </row>
    <row r="72" spans="1:11" s="91" customFormat="1" ht="51">
      <c r="A72" s="53">
        <f t="shared" si="1"/>
        <v>65</v>
      </c>
      <c r="B72" s="209">
        <v>2009</v>
      </c>
      <c r="C72" s="209" t="s">
        <v>1739</v>
      </c>
      <c r="D72" s="54" t="s">
        <v>1901</v>
      </c>
      <c r="E72" s="209" t="s">
        <v>73</v>
      </c>
      <c r="F72" s="209" t="s">
        <v>1898</v>
      </c>
      <c r="G72" s="209" t="s">
        <v>75</v>
      </c>
      <c r="H72" s="209" t="s">
        <v>940</v>
      </c>
      <c r="I72" s="209" t="s">
        <v>939</v>
      </c>
      <c r="J72" s="209" t="s">
        <v>941</v>
      </c>
      <c r="K72" s="114">
        <f>10</f>
        <v>10</v>
      </c>
    </row>
    <row r="73" spans="1:11" s="91" customFormat="1" ht="51">
      <c r="A73" s="53">
        <f t="shared" ref="A73:A104" si="2">A72+1</f>
        <v>66</v>
      </c>
      <c r="B73" s="209">
        <v>2009</v>
      </c>
      <c r="C73" s="209" t="s">
        <v>1739</v>
      </c>
      <c r="D73" s="54" t="s">
        <v>1901</v>
      </c>
      <c r="E73" s="209" t="s">
        <v>73</v>
      </c>
      <c r="F73" s="209" t="s">
        <v>1898</v>
      </c>
      <c r="G73" s="209" t="s">
        <v>75</v>
      </c>
      <c r="H73" s="209" t="s">
        <v>943</v>
      </c>
      <c r="I73" s="209" t="s">
        <v>942</v>
      </c>
      <c r="J73" s="209" t="s">
        <v>944</v>
      </c>
      <c r="K73" s="114">
        <f>10</f>
        <v>10</v>
      </c>
    </row>
    <row r="74" spans="1:11" s="91" customFormat="1" ht="51">
      <c r="A74" s="53">
        <f t="shared" si="2"/>
        <v>67</v>
      </c>
      <c r="B74" s="209">
        <v>2010</v>
      </c>
      <c r="C74" s="209" t="s">
        <v>1856</v>
      </c>
      <c r="D74" s="54" t="s">
        <v>945</v>
      </c>
      <c r="E74" s="209" t="s">
        <v>87</v>
      </c>
      <c r="F74" s="209" t="s">
        <v>1914</v>
      </c>
      <c r="G74" s="209" t="s">
        <v>120</v>
      </c>
      <c r="H74" s="209" t="s">
        <v>1915</v>
      </c>
      <c r="I74" s="209" t="s">
        <v>1916</v>
      </c>
      <c r="J74" s="209" t="s">
        <v>653</v>
      </c>
      <c r="K74" s="114">
        <f>10</f>
        <v>10</v>
      </c>
    </row>
    <row r="75" spans="1:11" s="91" customFormat="1" ht="63.75">
      <c r="A75" s="53">
        <f t="shared" si="2"/>
        <v>68</v>
      </c>
      <c r="B75" s="209">
        <v>2010</v>
      </c>
      <c r="C75" s="209" t="s">
        <v>759</v>
      </c>
      <c r="D75" s="54" t="s">
        <v>945</v>
      </c>
      <c r="E75" s="209" t="s">
        <v>87</v>
      </c>
      <c r="F75" s="209" t="s">
        <v>1914</v>
      </c>
      <c r="G75" s="209" t="s">
        <v>120</v>
      </c>
      <c r="H75" s="209" t="s">
        <v>1917</v>
      </c>
      <c r="I75" s="209" t="s">
        <v>1918</v>
      </c>
      <c r="J75" s="209" t="s">
        <v>933</v>
      </c>
      <c r="K75" s="114">
        <f>10</f>
        <v>10</v>
      </c>
    </row>
    <row r="76" spans="1:11" s="91" customFormat="1" ht="51">
      <c r="A76" s="53">
        <f t="shared" si="2"/>
        <v>69</v>
      </c>
      <c r="B76" s="209">
        <v>2009</v>
      </c>
      <c r="C76" s="209" t="s">
        <v>1739</v>
      </c>
      <c r="D76" s="54" t="s">
        <v>945</v>
      </c>
      <c r="E76" s="209" t="s">
        <v>87</v>
      </c>
      <c r="F76" s="209" t="s">
        <v>1914</v>
      </c>
      <c r="G76" s="209" t="s">
        <v>120</v>
      </c>
      <c r="H76" s="209" t="s">
        <v>946</v>
      </c>
      <c r="I76" s="209" t="s">
        <v>1740</v>
      </c>
      <c r="J76" s="209" t="s">
        <v>1832</v>
      </c>
      <c r="K76" s="114">
        <f>10</f>
        <v>10</v>
      </c>
    </row>
    <row r="77" spans="1:11" s="91" customFormat="1" ht="76.5">
      <c r="A77" s="53">
        <f t="shared" si="2"/>
        <v>70</v>
      </c>
      <c r="B77" s="209">
        <v>2009</v>
      </c>
      <c r="C77" s="209" t="s">
        <v>1829</v>
      </c>
      <c r="D77" s="54" t="s">
        <v>945</v>
      </c>
      <c r="E77" s="209" t="s">
        <v>87</v>
      </c>
      <c r="F77" s="209" t="s">
        <v>1914</v>
      </c>
      <c r="G77" s="209" t="s">
        <v>120</v>
      </c>
      <c r="H77" s="207" t="s">
        <v>1883</v>
      </c>
      <c r="I77" s="207" t="s">
        <v>1882</v>
      </c>
      <c r="J77" s="209" t="s">
        <v>1724</v>
      </c>
      <c r="K77" s="114">
        <f>10</f>
        <v>10</v>
      </c>
    </row>
    <row r="78" spans="1:11" s="91" customFormat="1" ht="63.75">
      <c r="A78" s="53">
        <f t="shared" si="2"/>
        <v>71</v>
      </c>
      <c r="B78" s="209">
        <v>2009</v>
      </c>
      <c r="C78" s="209" t="s">
        <v>1752</v>
      </c>
      <c r="D78" s="54" t="s">
        <v>945</v>
      </c>
      <c r="E78" s="209" t="s">
        <v>87</v>
      </c>
      <c r="F78" s="209" t="s">
        <v>1914</v>
      </c>
      <c r="G78" s="209" t="s">
        <v>120</v>
      </c>
      <c r="H78" s="207" t="s">
        <v>948</v>
      </c>
      <c r="I78" s="207" t="s">
        <v>947</v>
      </c>
      <c r="J78" s="209" t="s">
        <v>949</v>
      </c>
      <c r="K78" s="114">
        <f>10</f>
        <v>10</v>
      </c>
    </row>
    <row r="79" spans="1:11" s="91" customFormat="1" ht="51">
      <c r="A79" s="53">
        <f t="shared" si="2"/>
        <v>72</v>
      </c>
      <c r="B79" s="209">
        <v>2009</v>
      </c>
      <c r="C79" s="209" t="s">
        <v>1829</v>
      </c>
      <c r="D79" s="54" t="s">
        <v>945</v>
      </c>
      <c r="E79" s="209" t="s">
        <v>87</v>
      </c>
      <c r="F79" s="209" t="s">
        <v>1914</v>
      </c>
      <c r="G79" s="209" t="s">
        <v>120</v>
      </c>
      <c r="H79" s="207" t="s">
        <v>951</v>
      </c>
      <c r="I79" s="207" t="s">
        <v>950</v>
      </c>
      <c r="J79" s="209" t="s">
        <v>952</v>
      </c>
      <c r="K79" s="114">
        <f>10</f>
        <v>10</v>
      </c>
    </row>
    <row r="80" spans="1:11" s="91" customFormat="1" ht="63.75">
      <c r="A80" s="53">
        <f t="shared" si="2"/>
        <v>73</v>
      </c>
      <c r="B80" s="209">
        <v>2008</v>
      </c>
      <c r="C80" s="209" t="s">
        <v>1716</v>
      </c>
      <c r="D80" s="54" t="s">
        <v>945</v>
      </c>
      <c r="E80" s="209" t="s">
        <v>87</v>
      </c>
      <c r="F80" s="209" t="s">
        <v>1914</v>
      </c>
      <c r="G80" s="209" t="s">
        <v>120</v>
      </c>
      <c r="H80" s="207" t="s">
        <v>954</v>
      </c>
      <c r="I80" s="207" t="s">
        <v>953</v>
      </c>
      <c r="J80" s="209" t="s">
        <v>1903</v>
      </c>
      <c r="K80" s="114">
        <f>10</f>
        <v>10</v>
      </c>
    </row>
    <row r="81" spans="1:11" s="91" customFormat="1" ht="63.75">
      <c r="A81" s="53">
        <f t="shared" si="2"/>
        <v>74</v>
      </c>
      <c r="B81" s="209">
        <v>2011</v>
      </c>
      <c r="C81" s="209" t="s">
        <v>1723</v>
      </c>
      <c r="D81" s="54" t="s">
        <v>955</v>
      </c>
      <c r="E81" s="209" t="s">
        <v>956</v>
      </c>
      <c r="F81" s="209" t="s">
        <v>957</v>
      </c>
      <c r="G81" s="209" t="s">
        <v>656</v>
      </c>
      <c r="H81" s="207" t="s">
        <v>959</v>
      </c>
      <c r="I81" s="207" t="s">
        <v>958</v>
      </c>
      <c r="J81" s="209" t="s">
        <v>656</v>
      </c>
      <c r="K81" s="114">
        <f>10</f>
        <v>10</v>
      </c>
    </row>
    <row r="82" spans="1:11" s="91" customFormat="1" ht="63.75">
      <c r="A82" s="53">
        <f t="shared" si="2"/>
        <v>75</v>
      </c>
      <c r="B82" s="209">
        <v>2009</v>
      </c>
      <c r="C82" s="209" t="s">
        <v>759</v>
      </c>
      <c r="D82" s="54" t="s">
        <v>955</v>
      </c>
      <c r="E82" s="209" t="s">
        <v>956</v>
      </c>
      <c r="F82" s="209" t="s">
        <v>957</v>
      </c>
      <c r="G82" s="209" t="s">
        <v>656</v>
      </c>
      <c r="H82" s="207" t="s">
        <v>961</v>
      </c>
      <c r="I82" s="207" t="s">
        <v>960</v>
      </c>
      <c r="J82" s="209" t="s">
        <v>962</v>
      </c>
      <c r="K82" s="114">
        <f>10</f>
        <v>10</v>
      </c>
    </row>
    <row r="83" spans="1:11" s="91" customFormat="1" ht="63.75">
      <c r="A83" s="53">
        <f t="shared" si="2"/>
        <v>76</v>
      </c>
      <c r="B83" s="209">
        <v>2008</v>
      </c>
      <c r="C83" s="209" t="s">
        <v>1752</v>
      </c>
      <c r="D83" s="54" t="s">
        <v>955</v>
      </c>
      <c r="E83" s="209" t="s">
        <v>956</v>
      </c>
      <c r="F83" s="209" t="s">
        <v>957</v>
      </c>
      <c r="G83" s="209" t="s">
        <v>656</v>
      </c>
      <c r="H83" s="207" t="s">
        <v>964</v>
      </c>
      <c r="I83" s="207" t="s">
        <v>963</v>
      </c>
      <c r="J83" s="209" t="s">
        <v>965</v>
      </c>
      <c r="K83" s="114">
        <f>10</f>
        <v>10</v>
      </c>
    </row>
    <row r="84" spans="1:11" s="91" customFormat="1" ht="63.75">
      <c r="A84" s="53">
        <f t="shared" si="2"/>
        <v>77</v>
      </c>
      <c r="B84" s="209">
        <v>2006</v>
      </c>
      <c r="C84" s="209" t="s">
        <v>1714</v>
      </c>
      <c r="D84" s="54" t="s">
        <v>955</v>
      </c>
      <c r="E84" s="209" t="s">
        <v>956</v>
      </c>
      <c r="F84" s="209" t="s">
        <v>957</v>
      </c>
      <c r="G84" s="209" t="s">
        <v>656</v>
      </c>
      <c r="H84" s="207" t="s">
        <v>967</v>
      </c>
      <c r="I84" s="207" t="s">
        <v>966</v>
      </c>
      <c r="J84" s="209" t="s">
        <v>968</v>
      </c>
      <c r="K84" s="114">
        <f>10</f>
        <v>10</v>
      </c>
    </row>
    <row r="85" spans="1:11" s="91" customFormat="1" ht="63.75">
      <c r="A85" s="53">
        <f t="shared" si="2"/>
        <v>78</v>
      </c>
      <c r="B85" s="209">
        <v>2006</v>
      </c>
      <c r="C85" s="209" t="s">
        <v>1752</v>
      </c>
      <c r="D85" s="54" t="s">
        <v>955</v>
      </c>
      <c r="E85" s="209" t="s">
        <v>956</v>
      </c>
      <c r="F85" s="209" t="s">
        <v>957</v>
      </c>
      <c r="G85" s="209" t="s">
        <v>656</v>
      </c>
      <c r="H85" s="207" t="s">
        <v>971</v>
      </c>
      <c r="I85" s="207" t="s">
        <v>970</v>
      </c>
      <c r="J85" s="209" t="s">
        <v>969</v>
      </c>
      <c r="K85" s="114">
        <f>10</f>
        <v>10</v>
      </c>
    </row>
    <row r="86" spans="1:11" s="91" customFormat="1" ht="51">
      <c r="A86" s="53">
        <f t="shared" si="2"/>
        <v>79</v>
      </c>
      <c r="B86" s="209">
        <v>2010</v>
      </c>
      <c r="C86" s="209" t="s">
        <v>1746</v>
      </c>
      <c r="D86" s="54" t="s">
        <v>975</v>
      </c>
      <c r="E86" s="209" t="s">
        <v>972</v>
      </c>
      <c r="F86" s="209" t="s">
        <v>976</v>
      </c>
      <c r="G86" s="209" t="s">
        <v>1724</v>
      </c>
      <c r="H86" s="209" t="s">
        <v>973</v>
      </c>
      <c r="I86" s="209" t="s">
        <v>974</v>
      </c>
      <c r="J86" s="209" t="s">
        <v>81</v>
      </c>
      <c r="K86" s="114">
        <f>10</f>
        <v>10</v>
      </c>
    </row>
    <row r="87" spans="1:11" s="91" customFormat="1" ht="63.75">
      <c r="A87" s="53">
        <f t="shared" si="2"/>
        <v>80</v>
      </c>
      <c r="B87" s="209">
        <v>2009</v>
      </c>
      <c r="C87" s="209" t="s">
        <v>1752</v>
      </c>
      <c r="D87" s="54" t="s">
        <v>975</v>
      </c>
      <c r="E87" s="209" t="s">
        <v>972</v>
      </c>
      <c r="F87" s="209" t="s">
        <v>976</v>
      </c>
      <c r="G87" s="209" t="s">
        <v>1724</v>
      </c>
      <c r="H87" s="209" t="s">
        <v>981</v>
      </c>
      <c r="I87" s="209" t="s">
        <v>980</v>
      </c>
      <c r="J87" s="209" t="s">
        <v>982</v>
      </c>
      <c r="K87" s="114">
        <f>10</f>
        <v>10</v>
      </c>
    </row>
    <row r="88" spans="1:11" s="91" customFormat="1" ht="38.25">
      <c r="A88" s="53">
        <f t="shared" si="2"/>
        <v>81</v>
      </c>
      <c r="B88" s="209">
        <v>2008</v>
      </c>
      <c r="C88" s="209" t="s">
        <v>1723</v>
      </c>
      <c r="D88" s="54" t="s">
        <v>975</v>
      </c>
      <c r="E88" s="209" t="s">
        <v>972</v>
      </c>
      <c r="F88" s="209" t="s">
        <v>976</v>
      </c>
      <c r="G88" s="209" t="s">
        <v>1724</v>
      </c>
      <c r="H88" s="209" t="s">
        <v>984</v>
      </c>
      <c r="I88" s="209" t="s">
        <v>983</v>
      </c>
      <c r="J88" s="209" t="s">
        <v>985</v>
      </c>
      <c r="K88" s="114">
        <f>10</f>
        <v>10</v>
      </c>
    </row>
    <row r="89" spans="1:11" s="91" customFormat="1" ht="63.75">
      <c r="A89" s="53">
        <f t="shared" si="2"/>
        <v>82</v>
      </c>
      <c r="B89" s="209">
        <v>2008</v>
      </c>
      <c r="C89" s="209" t="s">
        <v>1829</v>
      </c>
      <c r="D89" s="54" t="s">
        <v>975</v>
      </c>
      <c r="E89" s="209" t="s">
        <v>972</v>
      </c>
      <c r="F89" s="209" t="s">
        <v>976</v>
      </c>
      <c r="G89" s="209" t="s">
        <v>1724</v>
      </c>
      <c r="H89" s="209" t="s">
        <v>987</v>
      </c>
      <c r="I89" s="209" t="s">
        <v>986</v>
      </c>
      <c r="J89" s="209" t="s">
        <v>988</v>
      </c>
      <c r="K89" s="114">
        <f>10</f>
        <v>10</v>
      </c>
    </row>
    <row r="90" spans="1:11" s="91" customFormat="1" ht="63.75">
      <c r="A90" s="53">
        <f t="shared" si="2"/>
        <v>83</v>
      </c>
      <c r="B90" s="209">
        <v>2011</v>
      </c>
      <c r="C90" s="209" t="s">
        <v>1003</v>
      </c>
      <c r="D90" s="209" t="s">
        <v>1001</v>
      </c>
      <c r="E90" s="209" t="s">
        <v>989</v>
      </c>
      <c r="F90" s="209" t="s">
        <v>1252</v>
      </c>
      <c r="G90" s="209" t="s">
        <v>51</v>
      </c>
      <c r="H90" s="209" t="s">
        <v>1004</v>
      </c>
      <c r="I90" s="209" t="s">
        <v>1002</v>
      </c>
      <c r="J90" s="209" t="s">
        <v>1005</v>
      </c>
      <c r="K90" s="114">
        <f>10</f>
        <v>10</v>
      </c>
    </row>
    <row r="91" spans="1:11" s="91" customFormat="1" ht="51">
      <c r="A91" s="53">
        <f t="shared" si="2"/>
        <v>84</v>
      </c>
      <c r="B91" s="209">
        <v>2011</v>
      </c>
      <c r="C91" s="209" t="s">
        <v>1723</v>
      </c>
      <c r="D91" s="209" t="s">
        <v>1001</v>
      </c>
      <c r="E91" s="209" t="s">
        <v>989</v>
      </c>
      <c r="F91" s="209" t="s">
        <v>1252</v>
      </c>
      <c r="G91" s="209" t="s">
        <v>51</v>
      </c>
      <c r="H91" s="209" t="s">
        <v>1007</v>
      </c>
      <c r="I91" s="209" t="s">
        <v>1006</v>
      </c>
      <c r="J91" s="209" t="s">
        <v>1850</v>
      </c>
      <c r="K91" s="114">
        <f>10</f>
        <v>10</v>
      </c>
    </row>
    <row r="92" spans="1:11" s="91" customFormat="1" ht="51">
      <c r="A92" s="53">
        <f t="shared" si="2"/>
        <v>85</v>
      </c>
      <c r="B92" s="209">
        <v>2010</v>
      </c>
      <c r="C92" s="209" t="s">
        <v>1856</v>
      </c>
      <c r="D92" s="209" t="s">
        <v>1001</v>
      </c>
      <c r="E92" s="209" t="s">
        <v>989</v>
      </c>
      <c r="F92" s="209" t="s">
        <v>1252</v>
      </c>
      <c r="G92" s="209" t="s">
        <v>51</v>
      </c>
      <c r="H92" s="209" t="s">
        <v>990</v>
      </c>
      <c r="I92" s="209" t="s">
        <v>991</v>
      </c>
      <c r="J92" s="209" t="s">
        <v>992</v>
      </c>
      <c r="K92" s="114">
        <f>10</f>
        <v>10</v>
      </c>
    </row>
    <row r="93" spans="1:11" s="91" customFormat="1" ht="51">
      <c r="A93" s="53">
        <f t="shared" si="2"/>
        <v>86</v>
      </c>
      <c r="B93" s="209">
        <v>2010</v>
      </c>
      <c r="C93" s="209" t="s">
        <v>778</v>
      </c>
      <c r="D93" s="209" t="s">
        <v>1001</v>
      </c>
      <c r="E93" s="209" t="s">
        <v>989</v>
      </c>
      <c r="F93" s="209" t="s">
        <v>1252</v>
      </c>
      <c r="G93" s="209" t="s">
        <v>51</v>
      </c>
      <c r="H93" s="209" t="s">
        <v>993</v>
      </c>
      <c r="I93" s="209" t="s">
        <v>994</v>
      </c>
      <c r="J93" s="209" t="s">
        <v>995</v>
      </c>
      <c r="K93" s="114">
        <f>10</f>
        <v>10</v>
      </c>
    </row>
    <row r="94" spans="1:11" s="91" customFormat="1" ht="51">
      <c r="A94" s="53">
        <f t="shared" si="2"/>
        <v>87</v>
      </c>
      <c r="B94" s="209">
        <v>2010</v>
      </c>
      <c r="C94" s="209" t="s">
        <v>759</v>
      </c>
      <c r="D94" s="209" t="s">
        <v>1001</v>
      </c>
      <c r="E94" s="209" t="s">
        <v>989</v>
      </c>
      <c r="F94" s="209" t="s">
        <v>1252</v>
      </c>
      <c r="G94" s="209" t="s">
        <v>51</v>
      </c>
      <c r="H94" s="209" t="s">
        <v>996</v>
      </c>
      <c r="I94" s="209" t="s">
        <v>997</v>
      </c>
      <c r="J94" s="209" t="s">
        <v>1584</v>
      </c>
      <c r="K94" s="114">
        <f>10</f>
        <v>10</v>
      </c>
    </row>
    <row r="95" spans="1:11" s="91" customFormat="1" ht="63.75">
      <c r="A95" s="53">
        <f t="shared" si="2"/>
        <v>88</v>
      </c>
      <c r="B95" s="209">
        <v>2010</v>
      </c>
      <c r="C95" s="209" t="s">
        <v>1583</v>
      </c>
      <c r="D95" s="209" t="s">
        <v>1001</v>
      </c>
      <c r="E95" s="209" t="s">
        <v>989</v>
      </c>
      <c r="F95" s="209" t="s">
        <v>1252</v>
      </c>
      <c r="G95" s="209" t="s">
        <v>51</v>
      </c>
      <c r="H95" s="209" t="s">
        <v>998</v>
      </c>
      <c r="I95" s="209" t="s">
        <v>999</v>
      </c>
      <c r="J95" s="209" t="s">
        <v>1000</v>
      </c>
      <c r="K95" s="114">
        <f>10</f>
        <v>10</v>
      </c>
    </row>
    <row r="96" spans="1:11" s="91" customFormat="1" ht="63.75">
      <c r="A96" s="53">
        <f t="shared" si="2"/>
        <v>89</v>
      </c>
      <c r="B96" s="209">
        <v>2010</v>
      </c>
      <c r="C96" s="209" t="s">
        <v>1733</v>
      </c>
      <c r="D96" s="54" t="s">
        <v>1243</v>
      </c>
      <c r="E96" s="209" t="s">
        <v>45</v>
      </c>
      <c r="F96" s="209" t="s">
        <v>1251</v>
      </c>
      <c r="G96" s="209" t="s">
        <v>1008</v>
      </c>
      <c r="H96" s="209" t="s">
        <v>1237</v>
      </c>
      <c r="I96" s="209" t="s">
        <v>1238</v>
      </c>
      <c r="J96" s="209" t="s">
        <v>1239</v>
      </c>
      <c r="K96" s="114">
        <f>10</f>
        <v>10</v>
      </c>
    </row>
    <row r="97" spans="1:11" s="91" customFormat="1" ht="76.5">
      <c r="A97" s="53">
        <f t="shared" si="2"/>
        <v>90</v>
      </c>
      <c r="B97" s="209">
        <v>2010</v>
      </c>
      <c r="C97" s="209" t="s">
        <v>1829</v>
      </c>
      <c r="D97" s="54" t="s">
        <v>975</v>
      </c>
      <c r="E97" s="209" t="s">
        <v>1240</v>
      </c>
      <c r="F97" s="209" t="s">
        <v>1241</v>
      </c>
      <c r="G97" s="209" t="s">
        <v>1242</v>
      </c>
      <c r="H97" s="209" t="s">
        <v>1869</v>
      </c>
      <c r="I97" s="209" t="s">
        <v>1870</v>
      </c>
      <c r="J97" s="209" t="s">
        <v>1871</v>
      </c>
      <c r="K97" s="114">
        <f>10</f>
        <v>10</v>
      </c>
    </row>
    <row r="98" spans="1:11" s="91" customFormat="1" ht="76.5">
      <c r="A98" s="53">
        <f t="shared" si="2"/>
        <v>91</v>
      </c>
      <c r="B98" s="209">
        <v>2010</v>
      </c>
      <c r="C98" s="209" t="s">
        <v>1752</v>
      </c>
      <c r="D98" s="54" t="s">
        <v>975</v>
      </c>
      <c r="E98" s="209" t="s">
        <v>1240</v>
      </c>
      <c r="F98" s="209" t="s">
        <v>1241</v>
      </c>
      <c r="G98" s="209" t="s">
        <v>1242</v>
      </c>
      <c r="H98" s="209" t="s">
        <v>1872</v>
      </c>
      <c r="I98" s="209" t="s">
        <v>1873</v>
      </c>
      <c r="J98" s="209" t="s">
        <v>1874</v>
      </c>
      <c r="K98" s="114">
        <f>10</f>
        <v>10</v>
      </c>
    </row>
    <row r="99" spans="1:11" s="91" customFormat="1" ht="76.5">
      <c r="A99" s="53">
        <f t="shared" si="2"/>
        <v>92</v>
      </c>
      <c r="B99" s="209">
        <v>2010</v>
      </c>
      <c r="C99" s="209" t="s">
        <v>1714</v>
      </c>
      <c r="D99" s="54" t="s">
        <v>975</v>
      </c>
      <c r="E99" s="209" t="s">
        <v>1240</v>
      </c>
      <c r="F99" s="209" t="s">
        <v>1241</v>
      </c>
      <c r="G99" s="209" t="s">
        <v>1242</v>
      </c>
      <c r="H99" s="209" t="s">
        <v>1880</v>
      </c>
      <c r="I99" s="209" t="s">
        <v>1244</v>
      </c>
      <c r="J99" s="209" t="s">
        <v>1881</v>
      </c>
      <c r="K99" s="114">
        <f>10</f>
        <v>10</v>
      </c>
    </row>
    <row r="100" spans="1:11" s="91" customFormat="1" ht="63.75">
      <c r="A100" s="53">
        <f t="shared" si="2"/>
        <v>93</v>
      </c>
      <c r="B100" s="209">
        <v>2010</v>
      </c>
      <c r="C100" s="209" t="s">
        <v>1829</v>
      </c>
      <c r="D100" s="54" t="s">
        <v>975</v>
      </c>
      <c r="E100" s="209" t="s">
        <v>1245</v>
      </c>
      <c r="F100" s="209" t="s">
        <v>1253</v>
      </c>
      <c r="G100" s="209" t="s">
        <v>67</v>
      </c>
      <c r="H100" s="209" t="s">
        <v>1246</v>
      </c>
      <c r="I100" s="209" t="s">
        <v>1247</v>
      </c>
      <c r="J100" s="209" t="s">
        <v>1871</v>
      </c>
      <c r="K100" s="114">
        <f>10</f>
        <v>10</v>
      </c>
    </row>
    <row r="101" spans="1:11" s="91" customFormat="1" ht="63.75">
      <c r="A101" s="53">
        <f t="shared" si="2"/>
        <v>94</v>
      </c>
      <c r="B101" s="209">
        <v>2010</v>
      </c>
      <c r="C101" s="209" t="s">
        <v>1829</v>
      </c>
      <c r="D101" s="54" t="s">
        <v>975</v>
      </c>
      <c r="E101" s="209" t="s">
        <v>1245</v>
      </c>
      <c r="F101" s="209" t="s">
        <v>1253</v>
      </c>
      <c r="G101" s="209" t="s">
        <v>67</v>
      </c>
      <c r="H101" s="209" t="s">
        <v>1248</v>
      </c>
      <c r="I101" s="209" t="s">
        <v>1249</v>
      </c>
      <c r="J101" s="209" t="s">
        <v>1250</v>
      </c>
      <c r="K101" s="114">
        <f>10</f>
        <v>10</v>
      </c>
    </row>
    <row r="102" spans="1:11" s="91" customFormat="1" ht="63.75">
      <c r="A102" s="53">
        <f t="shared" si="2"/>
        <v>95</v>
      </c>
      <c r="B102" s="209">
        <v>2008</v>
      </c>
      <c r="C102" s="209" t="s">
        <v>1739</v>
      </c>
      <c r="D102" s="54" t="s">
        <v>975</v>
      </c>
      <c r="E102" s="209" t="s">
        <v>1245</v>
      </c>
      <c r="F102" s="209" t="s">
        <v>1253</v>
      </c>
      <c r="G102" s="209" t="s">
        <v>67</v>
      </c>
      <c r="H102" s="209" t="s">
        <v>1255</v>
      </c>
      <c r="I102" s="209" t="s">
        <v>1254</v>
      </c>
      <c r="J102" s="209" t="s">
        <v>1256</v>
      </c>
      <c r="K102" s="114">
        <f>10</f>
        <v>10</v>
      </c>
    </row>
    <row r="103" spans="1:11" s="91" customFormat="1" ht="51">
      <c r="A103" s="53">
        <f t="shared" si="2"/>
        <v>96</v>
      </c>
      <c r="B103" s="209">
        <v>2010</v>
      </c>
      <c r="C103" s="209" t="s">
        <v>1829</v>
      </c>
      <c r="D103" s="54" t="s">
        <v>1262</v>
      </c>
      <c r="E103" s="209" t="s">
        <v>19</v>
      </c>
      <c r="F103" s="209" t="s">
        <v>1263</v>
      </c>
      <c r="G103" s="209" t="s">
        <v>92</v>
      </c>
      <c r="H103" s="209" t="s">
        <v>1257</v>
      </c>
      <c r="I103" s="209" t="s">
        <v>1258</v>
      </c>
      <c r="J103" s="209" t="s">
        <v>92</v>
      </c>
      <c r="K103" s="114">
        <f>10</f>
        <v>10</v>
      </c>
    </row>
    <row r="104" spans="1:11" s="91" customFormat="1" ht="63.75">
      <c r="A104" s="53">
        <f t="shared" si="2"/>
        <v>97</v>
      </c>
      <c r="B104" s="209">
        <v>2010</v>
      </c>
      <c r="C104" s="209" t="s">
        <v>1714</v>
      </c>
      <c r="D104" s="54" t="s">
        <v>1262</v>
      </c>
      <c r="E104" s="209" t="s">
        <v>19</v>
      </c>
      <c r="F104" s="209" t="s">
        <v>1263</v>
      </c>
      <c r="G104" s="209" t="s">
        <v>92</v>
      </c>
      <c r="H104" s="209" t="s">
        <v>1259</v>
      </c>
      <c r="I104" s="209" t="s">
        <v>1260</v>
      </c>
      <c r="J104" s="209" t="s">
        <v>1261</v>
      </c>
      <c r="K104" s="114">
        <f>10</f>
        <v>10</v>
      </c>
    </row>
    <row r="105" spans="1:11" s="91" customFormat="1" ht="63.75">
      <c r="A105" s="53">
        <f t="shared" ref="A105:A136" si="3">A104+1</f>
        <v>98</v>
      </c>
      <c r="B105" s="209">
        <v>2009</v>
      </c>
      <c r="C105" s="209" t="s">
        <v>1714</v>
      </c>
      <c r="D105" s="54" t="s">
        <v>1262</v>
      </c>
      <c r="E105" s="209" t="s">
        <v>19</v>
      </c>
      <c r="F105" s="209" t="s">
        <v>1263</v>
      </c>
      <c r="G105" s="209" t="s">
        <v>92</v>
      </c>
      <c r="H105" s="209" t="s">
        <v>1264</v>
      </c>
      <c r="I105" s="209" t="s">
        <v>1267</v>
      </c>
      <c r="J105" s="209" t="s">
        <v>1265</v>
      </c>
      <c r="K105" s="114">
        <f>10</f>
        <v>10</v>
      </c>
    </row>
    <row r="106" spans="1:11" s="91" customFormat="1" ht="63.75">
      <c r="A106" s="53">
        <f t="shared" si="3"/>
        <v>99</v>
      </c>
      <c r="B106" s="209">
        <v>2009</v>
      </c>
      <c r="C106" s="209" t="s">
        <v>1733</v>
      </c>
      <c r="D106" s="54" t="s">
        <v>1262</v>
      </c>
      <c r="E106" s="209" t="s">
        <v>19</v>
      </c>
      <c r="F106" s="209" t="s">
        <v>1263</v>
      </c>
      <c r="G106" s="209" t="s">
        <v>92</v>
      </c>
      <c r="H106" s="209" t="s">
        <v>1268</v>
      </c>
      <c r="I106" s="209" t="s">
        <v>1266</v>
      </c>
      <c r="J106" s="209" t="s">
        <v>1269</v>
      </c>
      <c r="K106" s="114">
        <f>10</f>
        <v>10</v>
      </c>
    </row>
    <row r="107" spans="1:11" s="91" customFormat="1" ht="51">
      <c r="A107" s="53">
        <f t="shared" si="3"/>
        <v>100</v>
      </c>
      <c r="B107" s="209">
        <v>2009</v>
      </c>
      <c r="C107" s="209" t="s">
        <v>1746</v>
      </c>
      <c r="D107" s="54" t="s">
        <v>1262</v>
      </c>
      <c r="E107" s="209" t="s">
        <v>19</v>
      </c>
      <c r="F107" s="209" t="s">
        <v>1263</v>
      </c>
      <c r="G107" s="209" t="s">
        <v>92</v>
      </c>
      <c r="H107" s="209" t="s">
        <v>1271</v>
      </c>
      <c r="I107" s="209" t="s">
        <v>1270</v>
      </c>
      <c r="J107" s="209" t="s">
        <v>1272</v>
      </c>
      <c r="K107" s="114">
        <f>10</f>
        <v>10</v>
      </c>
    </row>
    <row r="108" spans="1:11" s="91" customFormat="1" ht="76.5">
      <c r="A108" s="53">
        <f t="shared" si="3"/>
        <v>101</v>
      </c>
      <c r="B108" s="209">
        <v>2009</v>
      </c>
      <c r="C108" s="209" t="s">
        <v>1733</v>
      </c>
      <c r="D108" s="54" t="s">
        <v>1262</v>
      </c>
      <c r="E108" s="209" t="s">
        <v>19</v>
      </c>
      <c r="F108" s="209" t="s">
        <v>1263</v>
      </c>
      <c r="G108" s="209" t="s">
        <v>92</v>
      </c>
      <c r="H108" s="209" t="s">
        <v>2290</v>
      </c>
      <c r="I108" s="209" t="s">
        <v>1273</v>
      </c>
      <c r="J108" s="209" t="s">
        <v>2291</v>
      </c>
      <c r="K108" s="114">
        <f>10</f>
        <v>10</v>
      </c>
    </row>
    <row r="109" spans="1:11" s="91" customFormat="1" ht="51">
      <c r="A109" s="53">
        <f t="shared" si="3"/>
        <v>102</v>
      </c>
      <c r="B109" s="209">
        <v>2010</v>
      </c>
      <c r="C109" s="209" t="s">
        <v>1829</v>
      </c>
      <c r="D109" s="209" t="s">
        <v>2300</v>
      </c>
      <c r="E109" s="209" t="s">
        <v>1093</v>
      </c>
      <c r="F109" s="209" t="s">
        <v>2299</v>
      </c>
      <c r="G109" s="209" t="s">
        <v>1584</v>
      </c>
      <c r="H109" s="209" t="s">
        <v>2292</v>
      </c>
      <c r="I109" s="209" t="s">
        <v>2293</v>
      </c>
      <c r="J109" s="209" t="s">
        <v>1584</v>
      </c>
      <c r="K109" s="114">
        <f>10</f>
        <v>10</v>
      </c>
    </row>
    <row r="110" spans="1:11" s="91" customFormat="1" ht="51">
      <c r="A110" s="53">
        <f t="shared" si="3"/>
        <v>103</v>
      </c>
      <c r="B110" s="209">
        <v>2010</v>
      </c>
      <c r="C110" s="209" t="s">
        <v>759</v>
      </c>
      <c r="D110" s="209" t="s">
        <v>2300</v>
      </c>
      <c r="E110" s="209" t="s">
        <v>1093</v>
      </c>
      <c r="F110" s="209" t="s">
        <v>2299</v>
      </c>
      <c r="G110" s="209" t="s">
        <v>1584</v>
      </c>
      <c r="H110" s="209" t="s">
        <v>2294</v>
      </c>
      <c r="I110" s="209" t="s">
        <v>2295</v>
      </c>
      <c r="J110" s="209" t="s">
        <v>762</v>
      </c>
      <c r="K110" s="114">
        <f>10</f>
        <v>10</v>
      </c>
    </row>
    <row r="111" spans="1:11" s="91" customFormat="1" ht="51">
      <c r="A111" s="53">
        <f t="shared" si="3"/>
        <v>104</v>
      </c>
      <c r="B111" s="209">
        <v>2010</v>
      </c>
      <c r="C111" s="209" t="s">
        <v>1829</v>
      </c>
      <c r="D111" s="209" t="s">
        <v>2300</v>
      </c>
      <c r="E111" s="209" t="s">
        <v>1093</v>
      </c>
      <c r="F111" s="209" t="s">
        <v>2299</v>
      </c>
      <c r="G111" s="209" t="s">
        <v>1584</v>
      </c>
      <c r="H111" s="209" t="s">
        <v>2296</v>
      </c>
      <c r="I111" s="209" t="s">
        <v>2297</v>
      </c>
      <c r="J111" s="209" t="s">
        <v>2298</v>
      </c>
      <c r="K111" s="114">
        <f>10</f>
        <v>10</v>
      </c>
    </row>
    <row r="112" spans="1:11" s="91" customFormat="1" ht="76.5">
      <c r="A112" s="53">
        <f t="shared" si="3"/>
        <v>105</v>
      </c>
      <c r="B112" s="209">
        <v>2009</v>
      </c>
      <c r="C112" s="209" t="s">
        <v>1583</v>
      </c>
      <c r="D112" s="209" t="s">
        <v>2300</v>
      </c>
      <c r="E112" s="209" t="s">
        <v>1093</v>
      </c>
      <c r="F112" s="209" t="s">
        <v>2299</v>
      </c>
      <c r="G112" s="209" t="s">
        <v>1584</v>
      </c>
      <c r="H112" s="209" t="s">
        <v>1849</v>
      </c>
      <c r="I112" s="209" t="s">
        <v>1848</v>
      </c>
      <c r="J112" s="209" t="s">
        <v>1850</v>
      </c>
      <c r="K112" s="114">
        <f>10</f>
        <v>10</v>
      </c>
    </row>
    <row r="113" spans="1:11" s="91" customFormat="1" ht="51">
      <c r="A113" s="53">
        <f t="shared" si="3"/>
        <v>106</v>
      </c>
      <c r="B113" s="209">
        <v>2010</v>
      </c>
      <c r="C113" s="209" t="s">
        <v>1714</v>
      </c>
      <c r="D113" s="54" t="s">
        <v>2306</v>
      </c>
      <c r="E113" s="209" t="s">
        <v>2302</v>
      </c>
      <c r="F113" s="209" t="s">
        <v>2305</v>
      </c>
      <c r="G113" s="208" t="s">
        <v>137</v>
      </c>
      <c r="H113" s="209" t="s">
        <v>2303</v>
      </c>
      <c r="I113" s="209" t="s">
        <v>2304</v>
      </c>
      <c r="J113" s="208" t="s">
        <v>137</v>
      </c>
      <c r="K113" s="114">
        <f>10</f>
        <v>10</v>
      </c>
    </row>
    <row r="114" spans="1:11" s="91" customFormat="1" ht="51">
      <c r="A114" s="53">
        <f t="shared" si="3"/>
        <v>107</v>
      </c>
      <c r="B114" s="209">
        <v>2010</v>
      </c>
      <c r="C114" s="209" t="s">
        <v>759</v>
      </c>
      <c r="D114" s="209" t="s">
        <v>2301</v>
      </c>
      <c r="E114" s="209" t="s">
        <v>2302</v>
      </c>
      <c r="F114" s="209" t="s">
        <v>2305</v>
      </c>
      <c r="G114" s="208" t="s">
        <v>137</v>
      </c>
      <c r="H114" s="209" t="s">
        <v>2294</v>
      </c>
      <c r="I114" s="209" t="s">
        <v>2295</v>
      </c>
      <c r="J114" s="209" t="s">
        <v>762</v>
      </c>
      <c r="K114" s="114">
        <f>10</f>
        <v>10</v>
      </c>
    </row>
    <row r="115" spans="1:11" s="91" customFormat="1" ht="63.75">
      <c r="A115" s="53">
        <f t="shared" si="3"/>
        <v>108</v>
      </c>
      <c r="B115" s="209">
        <v>2010</v>
      </c>
      <c r="C115" s="209" t="s">
        <v>1829</v>
      </c>
      <c r="D115" s="54" t="s">
        <v>2314</v>
      </c>
      <c r="E115" s="209" t="s">
        <v>2307</v>
      </c>
      <c r="F115" s="209" t="s">
        <v>2313</v>
      </c>
      <c r="G115" s="209" t="s">
        <v>1584</v>
      </c>
      <c r="H115" s="209" t="s">
        <v>2308</v>
      </c>
      <c r="I115" s="209" t="s">
        <v>2309</v>
      </c>
      <c r="J115" s="209" t="s">
        <v>595</v>
      </c>
      <c r="K115" s="114">
        <f>10</f>
        <v>10</v>
      </c>
    </row>
    <row r="116" spans="1:11" s="91" customFormat="1" ht="63.75">
      <c r="A116" s="53">
        <f t="shared" si="3"/>
        <v>109</v>
      </c>
      <c r="B116" s="209">
        <v>2010</v>
      </c>
      <c r="C116" s="209" t="s">
        <v>759</v>
      </c>
      <c r="D116" s="54" t="s">
        <v>2314</v>
      </c>
      <c r="E116" s="209" t="s">
        <v>2307</v>
      </c>
      <c r="F116" s="209" t="s">
        <v>2313</v>
      </c>
      <c r="G116" s="209" t="s">
        <v>1584</v>
      </c>
      <c r="H116" s="209" t="s">
        <v>2310</v>
      </c>
      <c r="I116" s="209" t="s">
        <v>2311</v>
      </c>
      <c r="J116" s="209" t="s">
        <v>2312</v>
      </c>
      <c r="K116" s="114">
        <f>10</f>
        <v>10</v>
      </c>
    </row>
    <row r="117" spans="1:11" s="91" customFormat="1" ht="38.25">
      <c r="A117" s="53">
        <f t="shared" si="3"/>
        <v>110</v>
      </c>
      <c r="B117" s="209">
        <v>2009</v>
      </c>
      <c r="C117" s="209" t="s">
        <v>1829</v>
      </c>
      <c r="D117" s="54" t="s">
        <v>2314</v>
      </c>
      <c r="E117" s="209" t="s">
        <v>2307</v>
      </c>
      <c r="F117" s="209" t="s">
        <v>2313</v>
      </c>
      <c r="G117" s="209" t="s">
        <v>1584</v>
      </c>
      <c r="H117" s="209" t="s">
        <v>2316</v>
      </c>
      <c r="I117" s="209" t="s">
        <v>2315</v>
      </c>
      <c r="J117" s="209" t="s">
        <v>2317</v>
      </c>
      <c r="K117" s="114">
        <f>10</f>
        <v>10</v>
      </c>
    </row>
    <row r="118" spans="1:11" s="91" customFormat="1" ht="63.75">
      <c r="A118" s="53">
        <f t="shared" si="3"/>
        <v>111</v>
      </c>
      <c r="B118" s="209">
        <v>2009</v>
      </c>
      <c r="C118" s="209" t="s">
        <v>1583</v>
      </c>
      <c r="D118" s="54" t="s">
        <v>2314</v>
      </c>
      <c r="E118" s="209" t="s">
        <v>2307</v>
      </c>
      <c r="F118" s="209" t="s">
        <v>2313</v>
      </c>
      <c r="G118" s="209" t="s">
        <v>1584</v>
      </c>
      <c r="H118" s="209" t="s">
        <v>2319</v>
      </c>
      <c r="I118" s="209" t="s">
        <v>2318</v>
      </c>
      <c r="J118" s="209" t="s">
        <v>775</v>
      </c>
      <c r="K118" s="114">
        <f>10</f>
        <v>10</v>
      </c>
    </row>
    <row r="119" spans="1:11" s="91" customFormat="1" ht="63.75">
      <c r="A119" s="53">
        <f t="shared" si="3"/>
        <v>112</v>
      </c>
      <c r="B119" s="209">
        <v>2009</v>
      </c>
      <c r="C119" s="209" t="s">
        <v>1583</v>
      </c>
      <c r="D119" s="54" t="s">
        <v>2314</v>
      </c>
      <c r="E119" s="209" t="s">
        <v>2307</v>
      </c>
      <c r="F119" s="209" t="s">
        <v>2313</v>
      </c>
      <c r="G119" s="209" t="s">
        <v>1584</v>
      </c>
      <c r="H119" s="209" t="s">
        <v>2320</v>
      </c>
      <c r="I119" s="209" t="s">
        <v>2322</v>
      </c>
      <c r="J119" s="209" t="s">
        <v>775</v>
      </c>
      <c r="K119" s="114">
        <f>10</f>
        <v>10</v>
      </c>
    </row>
    <row r="120" spans="1:11" s="91" customFormat="1" ht="76.5">
      <c r="A120" s="53">
        <f t="shared" si="3"/>
        <v>113</v>
      </c>
      <c r="B120" s="209">
        <v>2009</v>
      </c>
      <c r="C120" s="209" t="s">
        <v>1733</v>
      </c>
      <c r="D120" s="54" t="s">
        <v>2314</v>
      </c>
      <c r="E120" s="209" t="s">
        <v>2307</v>
      </c>
      <c r="F120" s="209" t="s">
        <v>2313</v>
      </c>
      <c r="G120" s="209" t="s">
        <v>1584</v>
      </c>
      <c r="H120" s="209" t="s">
        <v>2323</v>
      </c>
      <c r="I120" s="209" t="s">
        <v>2321</v>
      </c>
      <c r="J120" s="208" t="s">
        <v>1150</v>
      </c>
      <c r="K120" s="114">
        <f>10</f>
        <v>10</v>
      </c>
    </row>
    <row r="121" spans="1:11" s="91" customFormat="1" ht="38.25">
      <c r="A121" s="53">
        <f t="shared" si="3"/>
        <v>114</v>
      </c>
      <c r="B121" s="209">
        <v>2008</v>
      </c>
      <c r="C121" s="209" t="s">
        <v>1746</v>
      </c>
      <c r="D121" s="54" t="s">
        <v>2314</v>
      </c>
      <c r="E121" s="209" t="s">
        <v>2307</v>
      </c>
      <c r="F121" s="209" t="s">
        <v>2313</v>
      </c>
      <c r="G121" s="209" t="s">
        <v>1584</v>
      </c>
      <c r="H121" s="209" t="s">
        <v>2325</v>
      </c>
      <c r="I121" s="209" t="s">
        <v>2324</v>
      </c>
      <c r="J121" s="208" t="s">
        <v>2326</v>
      </c>
      <c r="K121" s="114">
        <f>10</f>
        <v>10</v>
      </c>
    </row>
    <row r="122" spans="1:11" s="91" customFormat="1" ht="51">
      <c r="A122" s="53">
        <f t="shared" si="3"/>
        <v>115</v>
      </c>
      <c r="B122" s="209">
        <v>2008</v>
      </c>
      <c r="C122" s="209" t="s">
        <v>1583</v>
      </c>
      <c r="D122" s="54" t="s">
        <v>2314</v>
      </c>
      <c r="E122" s="209" t="s">
        <v>2307</v>
      </c>
      <c r="F122" s="209" t="s">
        <v>2313</v>
      </c>
      <c r="G122" s="209" t="s">
        <v>1584</v>
      </c>
      <c r="H122" s="209" t="s">
        <v>2328</v>
      </c>
      <c r="I122" s="209" t="s">
        <v>2327</v>
      </c>
      <c r="J122" s="208" t="s">
        <v>1823</v>
      </c>
      <c r="K122" s="114">
        <f>10</f>
        <v>10</v>
      </c>
    </row>
    <row r="123" spans="1:11" s="91" customFormat="1" ht="63.75">
      <c r="A123" s="53">
        <f t="shared" si="3"/>
        <v>116</v>
      </c>
      <c r="B123" s="209">
        <v>2008</v>
      </c>
      <c r="C123" s="209" t="s">
        <v>1733</v>
      </c>
      <c r="D123" s="54" t="s">
        <v>2314</v>
      </c>
      <c r="E123" s="209" t="s">
        <v>2307</v>
      </c>
      <c r="F123" s="209" t="s">
        <v>2313</v>
      </c>
      <c r="G123" s="209" t="s">
        <v>1584</v>
      </c>
      <c r="H123" s="209" t="s">
        <v>2330</v>
      </c>
      <c r="I123" s="209" t="s">
        <v>2329</v>
      </c>
      <c r="J123" s="208" t="s">
        <v>2331</v>
      </c>
      <c r="K123" s="114">
        <f>10</f>
        <v>10</v>
      </c>
    </row>
    <row r="124" spans="1:11" s="91" customFormat="1" ht="51">
      <c r="A124" s="53">
        <f t="shared" si="3"/>
        <v>117</v>
      </c>
      <c r="B124" s="209">
        <v>2009</v>
      </c>
      <c r="C124" s="209" t="s">
        <v>1723</v>
      </c>
      <c r="D124" s="54" t="s">
        <v>975</v>
      </c>
      <c r="E124" s="88" t="s">
        <v>2332</v>
      </c>
      <c r="F124" s="89" t="s">
        <v>2359</v>
      </c>
      <c r="G124" s="89" t="s">
        <v>2333</v>
      </c>
      <c r="H124" s="89" t="s">
        <v>2335</v>
      </c>
      <c r="I124" s="89" t="s">
        <v>2334</v>
      </c>
      <c r="J124" s="90" t="s">
        <v>2336</v>
      </c>
      <c r="K124" s="114">
        <f>10</f>
        <v>10</v>
      </c>
    </row>
    <row r="125" spans="1:11" s="91" customFormat="1" ht="51">
      <c r="A125" s="53">
        <f t="shared" si="3"/>
        <v>118</v>
      </c>
      <c r="B125" s="209">
        <v>2008</v>
      </c>
      <c r="C125" s="209" t="s">
        <v>1746</v>
      </c>
      <c r="D125" s="54" t="s">
        <v>975</v>
      </c>
      <c r="E125" s="88" t="s">
        <v>2332</v>
      </c>
      <c r="F125" s="89" t="s">
        <v>2359</v>
      </c>
      <c r="G125" s="89" t="s">
        <v>2333</v>
      </c>
      <c r="H125" s="89" t="s">
        <v>2338</v>
      </c>
      <c r="I125" s="89" t="s">
        <v>2337</v>
      </c>
      <c r="J125" s="90" t="s">
        <v>2339</v>
      </c>
      <c r="K125" s="114">
        <f>10</f>
        <v>10</v>
      </c>
    </row>
    <row r="126" spans="1:11" s="91" customFormat="1" ht="63.75">
      <c r="A126" s="53">
        <f t="shared" si="3"/>
        <v>119</v>
      </c>
      <c r="B126" s="209">
        <v>2009</v>
      </c>
      <c r="C126" s="209" t="s">
        <v>1583</v>
      </c>
      <c r="D126" s="210" t="s">
        <v>2340</v>
      </c>
      <c r="E126" s="88" t="s">
        <v>2341</v>
      </c>
      <c r="F126" s="89" t="s">
        <v>2360</v>
      </c>
      <c r="G126" s="89" t="s">
        <v>2342</v>
      </c>
      <c r="H126" s="89" t="s">
        <v>2344</v>
      </c>
      <c r="I126" s="89" t="s">
        <v>2343</v>
      </c>
      <c r="J126" s="90" t="s">
        <v>982</v>
      </c>
      <c r="K126" s="114">
        <f>10</f>
        <v>10</v>
      </c>
    </row>
    <row r="127" spans="1:11" s="91" customFormat="1" ht="63.75">
      <c r="A127" s="53">
        <f t="shared" si="3"/>
        <v>120</v>
      </c>
      <c r="B127" s="209">
        <v>2009</v>
      </c>
      <c r="C127" s="209" t="s">
        <v>1752</v>
      </c>
      <c r="D127" s="210" t="s">
        <v>2340</v>
      </c>
      <c r="E127" s="88" t="s">
        <v>2341</v>
      </c>
      <c r="F127" s="89" t="s">
        <v>2360</v>
      </c>
      <c r="G127" s="89" t="s">
        <v>2342</v>
      </c>
      <c r="H127" s="89" t="s">
        <v>2346</v>
      </c>
      <c r="I127" s="89" t="s">
        <v>2345</v>
      </c>
      <c r="J127" s="90" t="s">
        <v>2347</v>
      </c>
      <c r="K127" s="114">
        <f>10</f>
        <v>10</v>
      </c>
    </row>
    <row r="128" spans="1:11" s="91" customFormat="1" ht="63.75">
      <c r="A128" s="53">
        <f t="shared" si="3"/>
        <v>121</v>
      </c>
      <c r="B128" s="209">
        <v>2009</v>
      </c>
      <c r="C128" s="209" t="s">
        <v>1714</v>
      </c>
      <c r="D128" s="210" t="s">
        <v>2348</v>
      </c>
      <c r="E128" s="88" t="s">
        <v>2349</v>
      </c>
      <c r="F128" s="89" t="s">
        <v>2361</v>
      </c>
      <c r="G128" s="89" t="s">
        <v>2350</v>
      </c>
      <c r="H128" s="89" t="s">
        <v>2352</v>
      </c>
      <c r="I128" s="89" t="s">
        <v>2351</v>
      </c>
      <c r="J128" s="90" t="s">
        <v>2353</v>
      </c>
      <c r="K128" s="114">
        <f>10</f>
        <v>10</v>
      </c>
    </row>
    <row r="129" spans="1:11" s="91" customFormat="1" ht="63.75">
      <c r="A129" s="53">
        <f t="shared" si="3"/>
        <v>122</v>
      </c>
      <c r="B129" s="209">
        <v>2009</v>
      </c>
      <c r="C129" s="209" t="s">
        <v>1723</v>
      </c>
      <c r="D129" s="210" t="s">
        <v>2348</v>
      </c>
      <c r="E129" s="88" t="s">
        <v>2349</v>
      </c>
      <c r="F129" s="89" t="s">
        <v>2361</v>
      </c>
      <c r="G129" s="89" t="s">
        <v>2350</v>
      </c>
      <c r="H129" s="89" t="s">
        <v>2355</v>
      </c>
      <c r="I129" s="89" t="s">
        <v>2354</v>
      </c>
      <c r="J129" s="90" t="s">
        <v>2356</v>
      </c>
      <c r="K129" s="114">
        <f>10</f>
        <v>10</v>
      </c>
    </row>
    <row r="130" spans="1:11" s="91" customFormat="1" ht="76.5">
      <c r="A130" s="53">
        <f t="shared" si="3"/>
        <v>123</v>
      </c>
      <c r="B130" s="209">
        <v>2009</v>
      </c>
      <c r="C130" s="209" t="s">
        <v>1583</v>
      </c>
      <c r="D130" s="210" t="s">
        <v>2357</v>
      </c>
      <c r="E130" s="88" t="s">
        <v>870</v>
      </c>
      <c r="F130" s="89" t="s">
        <v>2358</v>
      </c>
      <c r="G130" s="89" t="s">
        <v>2362</v>
      </c>
      <c r="H130" s="209" t="s">
        <v>1849</v>
      </c>
      <c r="I130" s="209" t="s">
        <v>1848</v>
      </c>
      <c r="J130" s="209" t="s">
        <v>1850</v>
      </c>
      <c r="K130" s="114">
        <f>10</f>
        <v>10</v>
      </c>
    </row>
    <row r="131" spans="1:11" s="91" customFormat="1" ht="76.5">
      <c r="A131" s="53">
        <f t="shared" si="3"/>
        <v>124</v>
      </c>
      <c r="B131" s="209">
        <v>2009</v>
      </c>
      <c r="C131" s="209" t="s">
        <v>1583</v>
      </c>
      <c r="D131" s="210" t="s">
        <v>2363</v>
      </c>
      <c r="E131" s="88" t="s">
        <v>2364</v>
      </c>
      <c r="F131" s="89" t="s">
        <v>2365</v>
      </c>
      <c r="G131" s="89" t="s">
        <v>2366</v>
      </c>
      <c r="H131" s="209" t="s">
        <v>1849</v>
      </c>
      <c r="I131" s="209" t="s">
        <v>1848</v>
      </c>
      <c r="J131" s="209" t="s">
        <v>1850</v>
      </c>
      <c r="K131" s="114">
        <f>10</f>
        <v>10</v>
      </c>
    </row>
    <row r="132" spans="1:11" s="91" customFormat="1" ht="76.5">
      <c r="A132" s="53">
        <f t="shared" si="3"/>
        <v>125</v>
      </c>
      <c r="B132" s="209">
        <v>2009</v>
      </c>
      <c r="C132" s="209" t="s">
        <v>1583</v>
      </c>
      <c r="D132" s="210" t="s">
        <v>2367</v>
      </c>
      <c r="E132" s="88" t="s">
        <v>64</v>
      </c>
      <c r="F132" s="89" t="s">
        <v>2368</v>
      </c>
      <c r="G132" s="209" t="s">
        <v>67</v>
      </c>
      <c r="H132" s="209" t="s">
        <v>1849</v>
      </c>
      <c r="I132" s="209" t="s">
        <v>1848</v>
      </c>
      <c r="J132" s="209" t="s">
        <v>1850</v>
      </c>
      <c r="K132" s="114">
        <f>10</f>
        <v>10</v>
      </c>
    </row>
    <row r="133" spans="1:11" s="91" customFormat="1" ht="51">
      <c r="A133" s="53">
        <f t="shared" si="3"/>
        <v>126</v>
      </c>
      <c r="B133" s="209">
        <v>2009</v>
      </c>
      <c r="C133" s="209" t="s">
        <v>1746</v>
      </c>
      <c r="D133" s="210" t="s">
        <v>2367</v>
      </c>
      <c r="E133" s="88" t="s">
        <v>64</v>
      </c>
      <c r="F133" s="89" t="s">
        <v>2368</v>
      </c>
      <c r="G133" s="209" t="s">
        <v>67</v>
      </c>
      <c r="H133" s="209" t="s">
        <v>2370</v>
      </c>
      <c r="I133" s="209" t="s">
        <v>2369</v>
      </c>
      <c r="J133" s="209" t="s">
        <v>123</v>
      </c>
      <c r="K133" s="114">
        <f>10</f>
        <v>10</v>
      </c>
    </row>
    <row r="134" spans="1:11" s="91" customFormat="1" ht="76.5">
      <c r="A134" s="53">
        <f t="shared" si="3"/>
        <v>127</v>
      </c>
      <c r="B134" s="209">
        <v>2011</v>
      </c>
      <c r="C134" s="209" t="s">
        <v>1723</v>
      </c>
      <c r="D134" s="210" t="s">
        <v>2371</v>
      </c>
      <c r="E134" s="88" t="s">
        <v>2372</v>
      </c>
      <c r="F134" s="89" t="s">
        <v>2373</v>
      </c>
      <c r="G134" s="89" t="s">
        <v>137</v>
      </c>
      <c r="H134" s="89" t="s">
        <v>2376</v>
      </c>
      <c r="I134" s="89" t="s">
        <v>2386</v>
      </c>
      <c r="J134" s="90" t="s">
        <v>137</v>
      </c>
      <c r="K134" s="114">
        <f>10</f>
        <v>10</v>
      </c>
    </row>
    <row r="135" spans="1:11" s="91" customFormat="1" ht="63.75">
      <c r="A135" s="53">
        <f t="shared" si="3"/>
        <v>128</v>
      </c>
      <c r="B135" s="209">
        <v>2009</v>
      </c>
      <c r="C135" s="209" t="s">
        <v>1723</v>
      </c>
      <c r="D135" s="210" t="s">
        <v>2371</v>
      </c>
      <c r="E135" s="88" t="s">
        <v>2372</v>
      </c>
      <c r="F135" s="89" t="s">
        <v>2373</v>
      </c>
      <c r="G135" s="89" t="s">
        <v>137</v>
      </c>
      <c r="H135" s="89" t="s">
        <v>2375</v>
      </c>
      <c r="I135" s="89" t="s">
        <v>2374</v>
      </c>
      <c r="J135" s="90" t="s">
        <v>137</v>
      </c>
      <c r="K135" s="114">
        <f>10</f>
        <v>10</v>
      </c>
    </row>
    <row r="136" spans="1:11" s="91" customFormat="1" ht="51">
      <c r="A136" s="53">
        <f t="shared" si="3"/>
        <v>129</v>
      </c>
      <c r="B136" s="209">
        <v>2009</v>
      </c>
      <c r="C136" s="209" t="s">
        <v>1829</v>
      </c>
      <c r="D136" s="210" t="s">
        <v>2377</v>
      </c>
      <c r="E136" s="88" t="s">
        <v>923</v>
      </c>
      <c r="F136" s="89" t="s">
        <v>2378</v>
      </c>
      <c r="G136" s="89" t="s">
        <v>2379</v>
      </c>
      <c r="H136" s="89" t="s">
        <v>2381</v>
      </c>
      <c r="I136" s="89" t="s">
        <v>2380</v>
      </c>
      <c r="J136" s="90" t="s">
        <v>2382</v>
      </c>
      <c r="K136" s="114">
        <f>10</f>
        <v>10</v>
      </c>
    </row>
    <row r="137" spans="1:11" s="91" customFormat="1" ht="63.75">
      <c r="A137" s="53">
        <f t="shared" ref="A137:A147" si="4">A136+1</f>
        <v>130</v>
      </c>
      <c r="B137" s="209">
        <v>2009</v>
      </c>
      <c r="C137" s="209" t="s">
        <v>1716</v>
      </c>
      <c r="D137" s="210" t="s">
        <v>2377</v>
      </c>
      <c r="E137" s="88" t="s">
        <v>923</v>
      </c>
      <c r="F137" s="89" t="s">
        <v>2378</v>
      </c>
      <c r="G137" s="89" t="s">
        <v>2379</v>
      </c>
      <c r="H137" s="89" t="s">
        <v>2384</v>
      </c>
      <c r="I137" s="89" t="s">
        <v>2383</v>
      </c>
      <c r="J137" s="90" t="s">
        <v>123</v>
      </c>
      <c r="K137" s="114">
        <f>10</f>
        <v>10</v>
      </c>
    </row>
    <row r="138" spans="1:11" s="91" customFormat="1" ht="63.75">
      <c r="A138" s="53">
        <f t="shared" si="4"/>
        <v>131</v>
      </c>
      <c r="B138" s="209">
        <v>2008</v>
      </c>
      <c r="C138" s="209" t="s">
        <v>1739</v>
      </c>
      <c r="D138" s="210" t="s">
        <v>2385</v>
      </c>
      <c r="E138" s="88" t="s">
        <v>1207</v>
      </c>
      <c r="F138" s="89" t="s">
        <v>2387</v>
      </c>
      <c r="G138" s="89" t="s">
        <v>1205</v>
      </c>
      <c r="H138" s="89" t="s">
        <v>2390</v>
      </c>
      <c r="I138" s="89" t="s">
        <v>2388</v>
      </c>
      <c r="J138" s="90" t="s">
        <v>2389</v>
      </c>
      <c r="K138" s="114">
        <f>10</f>
        <v>10</v>
      </c>
    </row>
    <row r="139" spans="1:11" s="91" customFormat="1" ht="51">
      <c r="A139" s="53">
        <f t="shared" si="4"/>
        <v>132</v>
      </c>
      <c r="B139" s="209">
        <v>2008</v>
      </c>
      <c r="C139" s="209" t="s">
        <v>1723</v>
      </c>
      <c r="D139" s="88" t="s">
        <v>2391</v>
      </c>
      <c r="E139" s="88" t="s">
        <v>1098</v>
      </c>
      <c r="F139" s="89" t="s">
        <v>2392</v>
      </c>
      <c r="G139" s="209" t="s">
        <v>1584</v>
      </c>
      <c r="H139" s="89" t="s">
        <v>2394</v>
      </c>
      <c r="I139" s="89" t="s">
        <v>2393</v>
      </c>
      <c r="J139" s="90" t="s">
        <v>2395</v>
      </c>
      <c r="K139" s="114">
        <f>10</f>
        <v>10</v>
      </c>
    </row>
    <row r="140" spans="1:11" s="91" customFormat="1" ht="63.75">
      <c r="A140" s="53">
        <f t="shared" si="4"/>
        <v>133</v>
      </c>
      <c r="B140" s="209">
        <v>2010</v>
      </c>
      <c r="C140" s="209" t="s">
        <v>1714</v>
      </c>
      <c r="D140" s="210" t="s">
        <v>2396</v>
      </c>
      <c r="E140" s="88" t="s">
        <v>1471</v>
      </c>
      <c r="F140" s="89" t="s">
        <v>1472</v>
      </c>
      <c r="G140" s="89" t="s">
        <v>1838</v>
      </c>
      <c r="H140" s="89" t="s">
        <v>1474</v>
      </c>
      <c r="I140" s="89" t="s">
        <v>1473</v>
      </c>
      <c r="J140" s="90" t="s">
        <v>1475</v>
      </c>
      <c r="K140" s="114">
        <f>10</f>
        <v>10</v>
      </c>
    </row>
    <row r="141" spans="1:11" s="91" customFormat="1" ht="63.75">
      <c r="A141" s="53">
        <f t="shared" si="4"/>
        <v>134</v>
      </c>
      <c r="B141" s="209">
        <v>2006</v>
      </c>
      <c r="C141" s="209" t="s">
        <v>1752</v>
      </c>
      <c r="D141" s="54" t="s">
        <v>975</v>
      </c>
      <c r="E141" s="88" t="s">
        <v>23</v>
      </c>
      <c r="F141" s="89" t="s">
        <v>1476</v>
      </c>
      <c r="G141" s="89" t="s">
        <v>1477</v>
      </c>
      <c r="H141" s="207" t="s">
        <v>1897</v>
      </c>
      <c r="I141" s="207" t="s">
        <v>1896</v>
      </c>
      <c r="J141" s="209" t="s">
        <v>1895</v>
      </c>
      <c r="K141" s="114">
        <f>10</f>
        <v>10</v>
      </c>
    </row>
    <row r="142" spans="1:11" s="91" customFormat="1" ht="63.75">
      <c r="A142" s="53">
        <f t="shared" si="4"/>
        <v>135</v>
      </c>
      <c r="B142" s="209">
        <v>2006</v>
      </c>
      <c r="C142" s="209" t="s">
        <v>1583</v>
      </c>
      <c r="D142" s="54" t="s">
        <v>975</v>
      </c>
      <c r="E142" s="88" t="s">
        <v>1478</v>
      </c>
      <c r="F142" s="89" t="s">
        <v>1479</v>
      </c>
      <c r="G142" s="89" t="s">
        <v>1480</v>
      </c>
      <c r="H142" s="89" t="s">
        <v>1482</v>
      </c>
      <c r="I142" s="89" t="s">
        <v>1481</v>
      </c>
      <c r="J142" s="90" t="s">
        <v>1483</v>
      </c>
      <c r="K142" s="114">
        <f>10</f>
        <v>10</v>
      </c>
    </row>
    <row r="143" spans="1:11" s="91" customFormat="1" ht="63.75">
      <c r="A143" s="53">
        <f t="shared" si="4"/>
        <v>136</v>
      </c>
      <c r="B143" s="209">
        <v>2010</v>
      </c>
      <c r="C143" s="209" t="s">
        <v>1856</v>
      </c>
      <c r="D143" s="209" t="s">
        <v>1484</v>
      </c>
      <c r="E143" s="209" t="s">
        <v>1485</v>
      </c>
      <c r="F143" s="209" t="s">
        <v>1486</v>
      </c>
      <c r="G143" s="208" t="s">
        <v>1487</v>
      </c>
      <c r="H143" s="209" t="s">
        <v>1488</v>
      </c>
      <c r="I143" s="209" t="s">
        <v>1489</v>
      </c>
      <c r="J143" s="209" t="s">
        <v>1490</v>
      </c>
      <c r="K143" s="114">
        <f>10</f>
        <v>10</v>
      </c>
    </row>
    <row r="144" spans="1:11" s="91" customFormat="1" ht="51">
      <c r="A144" s="53">
        <f t="shared" si="4"/>
        <v>137</v>
      </c>
      <c r="B144" s="209">
        <v>2010</v>
      </c>
      <c r="C144" s="209" t="s">
        <v>1829</v>
      </c>
      <c r="D144" s="88" t="s">
        <v>1491</v>
      </c>
      <c r="E144" s="88" t="s">
        <v>1087</v>
      </c>
      <c r="F144" s="89" t="s">
        <v>1492</v>
      </c>
      <c r="G144" s="209" t="s">
        <v>1584</v>
      </c>
      <c r="H144" s="89" t="s">
        <v>1494</v>
      </c>
      <c r="I144" s="89" t="s">
        <v>1493</v>
      </c>
      <c r="J144" s="90" t="s">
        <v>2298</v>
      </c>
      <c r="K144" s="114">
        <f>10</f>
        <v>10</v>
      </c>
    </row>
    <row r="145" spans="1:11" s="91" customFormat="1" ht="76.5">
      <c r="A145" s="53">
        <f t="shared" si="4"/>
        <v>138</v>
      </c>
      <c r="B145" s="209">
        <v>2010</v>
      </c>
      <c r="C145" s="209" t="s">
        <v>1752</v>
      </c>
      <c r="D145" s="88" t="s">
        <v>1491</v>
      </c>
      <c r="E145" s="88" t="s">
        <v>1087</v>
      </c>
      <c r="F145" s="89" t="s">
        <v>1492</v>
      </c>
      <c r="G145" s="209" t="s">
        <v>1584</v>
      </c>
      <c r="H145" s="89" t="s">
        <v>1496</v>
      </c>
      <c r="I145" s="89" t="s">
        <v>1495</v>
      </c>
      <c r="J145" s="90" t="s">
        <v>1497</v>
      </c>
      <c r="K145" s="114">
        <f>10</f>
        <v>10</v>
      </c>
    </row>
    <row r="146" spans="1:11" s="91" customFormat="1" ht="63.75">
      <c r="A146" s="53">
        <f t="shared" si="4"/>
        <v>139</v>
      </c>
      <c r="B146" s="209">
        <v>2010</v>
      </c>
      <c r="C146" s="209" t="s">
        <v>1746</v>
      </c>
      <c r="D146" s="210" t="s">
        <v>1498</v>
      </c>
      <c r="E146" s="88" t="s">
        <v>1697</v>
      </c>
      <c r="F146" s="89" t="s">
        <v>1499</v>
      </c>
      <c r="G146" s="89" t="s">
        <v>1500</v>
      </c>
      <c r="H146" s="89" t="s">
        <v>1502</v>
      </c>
      <c r="I146" s="89" t="s">
        <v>1501</v>
      </c>
      <c r="J146" s="90" t="s">
        <v>123</v>
      </c>
      <c r="K146" s="114">
        <f>10</f>
        <v>10</v>
      </c>
    </row>
    <row r="147" spans="1:11" s="91" customFormat="1" ht="63.75">
      <c r="A147" s="53">
        <f t="shared" si="4"/>
        <v>140</v>
      </c>
      <c r="B147" s="267">
        <v>2011</v>
      </c>
      <c r="C147" s="268" t="s">
        <v>3108</v>
      </c>
      <c r="D147" s="269" t="s">
        <v>3109</v>
      </c>
      <c r="E147" s="267" t="s">
        <v>1793</v>
      </c>
      <c r="F147" s="267" t="s">
        <v>3110</v>
      </c>
      <c r="G147" s="267" t="s">
        <v>1784</v>
      </c>
      <c r="H147" s="268" t="s">
        <v>3111</v>
      </c>
      <c r="I147" s="268" t="s">
        <v>3112</v>
      </c>
      <c r="J147" s="267" t="s">
        <v>1790</v>
      </c>
      <c r="K147" s="270">
        <f>10</f>
        <v>10</v>
      </c>
    </row>
    <row r="148" spans="1:11" s="91" customFormat="1" ht="63.75">
      <c r="A148" s="267">
        <f>A147+1</f>
        <v>141</v>
      </c>
      <c r="B148" s="267">
        <v>2011</v>
      </c>
      <c r="C148" s="268" t="s">
        <v>3108</v>
      </c>
      <c r="D148" s="269" t="s">
        <v>3109</v>
      </c>
      <c r="E148" s="267" t="s">
        <v>1793</v>
      </c>
      <c r="F148" s="267" t="s">
        <v>3110</v>
      </c>
      <c r="G148" s="267" t="s">
        <v>1784</v>
      </c>
      <c r="H148" s="268" t="s">
        <v>3113</v>
      </c>
      <c r="I148" s="268" t="s">
        <v>3114</v>
      </c>
      <c r="J148" s="267" t="s">
        <v>1768</v>
      </c>
      <c r="K148" s="270">
        <f>10</f>
        <v>10</v>
      </c>
    </row>
    <row r="149" spans="1:11" s="91" customFormat="1" ht="63.75">
      <c r="A149" s="267">
        <f t="shared" ref="A149:A212" si="5">A148+1</f>
        <v>142</v>
      </c>
      <c r="B149" s="267">
        <v>2010</v>
      </c>
      <c r="C149" s="268" t="s">
        <v>3115</v>
      </c>
      <c r="D149" s="269" t="s">
        <v>3109</v>
      </c>
      <c r="E149" s="267" t="s">
        <v>1793</v>
      </c>
      <c r="F149" s="267" t="s">
        <v>3110</v>
      </c>
      <c r="G149" s="267" t="s">
        <v>1784</v>
      </c>
      <c r="H149" s="268" t="s">
        <v>3116</v>
      </c>
      <c r="I149" s="268" t="s">
        <v>3117</v>
      </c>
      <c r="J149" s="267" t="s">
        <v>261</v>
      </c>
      <c r="K149" s="270">
        <f>10</f>
        <v>10</v>
      </c>
    </row>
    <row r="150" spans="1:11" s="91" customFormat="1" ht="76.5">
      <c r="A150" s="267">
        <f t="shared" si="5"/>
        <v>143</v>
      </c>
      <c r="B150" s="267">
        <v>2010</v>
      </c>
      <c r="C150" s="268" t="s">
        <v>3118</v>
      </c>
      <c r="D150" s="269" t="s">
        <v>3109</v>
      </c>
      <c r="E150" s="267" t="s">
        <v>1793</v>
      </c>
      <c r="F150" s="267" t="s">
        <v>3110</v>
      </c>
      <c r="G150" s="267" t="s">
        <v>1784</v>
      </c>
      <c r="H150" s="268" t="s">
        <v>3119</v>
      </c>
      <c r="I150" s="268" t="s">
        <v>2397</v>
      </c>
      <c r="J150" s="267" t="s">
        <v>120</v>
      </c>
      <c r="K150" s="270">
        <f>10</f>
        <v>10</v>
      </c>
    </row>
    <row r="151" spans="1:11" s="91" customFormat="1" ht="63.75">
      <c r="A151" s="267">
        <f t="shared" si="5"/>
        <v>144</v>
      </c>
      <c r="B151" s="267">
        <v>2010</v>
      </c>
      <c r="C151" s="268" t="s">
        <v>2398</v>
      </c>
      <c r="D151" s="269" t="s">
        <v>3109</v>
      </c>
      <c r="E151" s="267" t="s">
        <v>1793</v>
      </c>
      <c r="F151" s="267" t="s">
        <v>3110</v>
      </c>
      <c r="G151" s="267" t="s">
        <v>1784</v>
      </c>
      <c r="H151" s="268" t="s">
        <v>2399</v>
      </c>
      <c r="I151" s="268" t="s">
        <v>2400</v>
      </c>
      <c r="J151" s="268" t="s">
        <v>120</v>
      </c>
      <c r="K151" s="270">
        <f>10</f>
        <v>10</v>
      </c>
    </row>
    <row r="152" spans="1:11" s="91" customFormat="1" ht="63.75">
      <c r="A152" s="267">
        <f t="shared" si="5"/>
        <v>145</v>
      </c>
      <c r="B152" s="267">
        <v>2010</v>
      </c>
      <c r="C152" s="268" t="s">
        <v>2398</v>
      </c>
      <c r="D152" s="269" t="s">
        <v>3109</v>
      </c>
      <c r="E152" s="267" t="s">
        <v>1793</v>
      </c>
      <c r="F152" s="267" t="s">
        <v>3110</v>
      </c>
      <c r="G152" s="267" t="s">
        <v>1784</v>
      </c>
      <c r="H152" s="268" t="s">
        <v>2401</v>
      </c>
      <c r="I152" s="268" t="s">
        <v>2402</v>
      </c>
      <c r="J152" s="268" t="s">
        <v>1784</v>
      </c>
      <c r="K152" s="270">
        <f>10</f>
        <v>10</v>
      </c>
    </row>
    <row r="153" spans="1:11" s="91" customFormat="1" ht="63.75">
      <c r="A153" s="267">
        <f t="shared" si="5"/>
        <v>146</v>
      </c>
      <c r="B153" s="271">
        <v>2010</v>
      </c>
      <c r="C153" s="271" t="s">
        <v>2403</v>
      </c>
      <c r="D153" s="269" t="s">
        <v>3109</v>
      </c>
      <c r="E153" s="267" t="s">
        <v>1793</v>
      </c>
      <c r="F153" s="267" t="s">
        <v>3110</v>
      </c>
      <c r="G153" s="267" t="s">
        <v>1784</v>
      </c>
      <c r="H153" s="271" t="s">
        <v>2404</v>
      </c>
      <c r="I153" s="271" t="s">
        <v>2405</v>
      </c>
      <c r="J153" s="272" t="s">
        <v>120</v>
      </c>
      <c r="K153" s="270">
        <f>10</f>
        <v>10</v>
      </c>
    </row>
    <row r="154" spans="1:11" ht="63.75">
      <c r="A154" s="267">
        <f t="shared" si="5"/>
        <v>147</v>
      </c>
      <c r="B154" s="271">
        <v>2010</v>
      </c>
      <c r="C154" s="271" t="s">
        <v>2403</v>
      </c>
      <c r="D154" s="269" t="s">
        <v>3109</v>
      </c>
      <c r="E154" s="267" t="s">
        <v>1793</v>
      </c>
      <c r="F154" s="267" t="s">
        <v>3110</v>
      </c>
      <c r="G154" s="267" t="s">
        <v>1784</v>
      </c>
      <c r="H154" s="268" t="s">
        <v>2406</v>
      </c>
      <c r="I154" s="268" t="s">
        <v>2407</v>
      </c>
      <c r="J154" s="267" t="s">
        <v>1790</v>
      </c>
      <c r="K154" s="270">
        <f>10</f>
        <v>10</v>
      </c>
    </row>
    <row r="155" spans="1:11" ht="63.75">
      <c r="A155" s="267">
        <f t="shared" si="5"/>
        <v>148</v>
      </c>
      <c r="B155" s="271">
        <v>2010</v>
      </c>
      <c r="C155" s="271" t="s">
        <v>2403</v>
      </c>
      <c r="D155" s="269" t="s">
        <v>3109</v>
      </c>
      <c r="E155" s="267" t="s">
        <v>1793</v>
      </c>
      <c r="F155" s="267" t="s">
        <v>3110</v>
      </c>
      <c r="G155" s="267" t="s">
        <v>1784</v>
      </c>
      <c r="H155" s="268" t="s">
        <v>2408</v>
      </c>
      <c r="I155" s="268" t="s">
        <v>2409</v>
      </c>
      <c r="J155" s="267" t="s">
        <v>1768</v>
      </c>
      <c r="K155" s="270">
        <f>10</f>
        <v>10</v>
      </c>
    </row>
    <row r="156" spans="1:11" ht="63.75">
      <c r="A156" s="267">
        <f t="shared" si="5"/>
        <v>149</v>
      </c>
      <c r="B156" s="267">
        <v>2010</v>
      </c>
      <c r="C156" s="268" t="s">
        <v>2410</v>
      </c>
      <c r="D156" s="269" t="s">
        <v>3109</v>
      </c>
      <c r="E156" s="267" t="s">
        <v>1793</v>
      </c>
      <c r="F156" s="267" t="s">
        <v>3110</v>
      </c>
      <c r="G156" s="267" t="s">
        <v>1784</v>
      </c>
      <c r="H156" s="268" t="s">
        <v>2411</v>
      </c>
      <c r="I156" s="268" t="s">
        <v>2412</v>
      </c>
      <c r="J156" s="267" t="s">
        <v>1784</v>
      </c>
      <c r="K156" s="270">
        <f>10</f>
        <v>10</v>
      </c>
    </row>
    <row r="157" spans="1:11" ht="63.75">
      <c r="A157" s="267">
        <f t="shared" si="5"/>
        <v>150</v>
      </c>
      <c r="B157" s="267">
        <v>2010</v>
      </c>
      <c r="C157" s="268" t="s">
        <v>2410</v>
      </c>
      <c r="D157" s="269" t="s">
        <v>3109</v>
      </c>
      <c r="E157" s="267" t="s">
        <v>1793</v>
      </c>
      <c r="F157" s="267" t="s">
        <v>3110</v>
      </c>
      <c r="G157" s="267" t="s">
        <v>1784</v>
      </c>
      <c r="H157" s="268" t="s">
        <v>2413</v>
      </c>
      <c r="I157" s="268" t="s">
        <v>2414</v>
      </c>
      <c r="J157" s="267" t="s">
        <v>1768</v>
      </c>
      <c r="K157" s="270">
        <f>10</f>
        <v>10</v>
      </c>
    </row>
    <row r="158" spans="1:11" ht="63.75">
      <c r="A158" s="267">
        <f t="shared" si="5"/>
        <v>151</v>
      </c>
      <c r="B158" s="267">
        <v>2010</v>
      </c>
      <c r="C158" s="268" t="s">
        <v>3108</v>
      </c>
      <c r="D158" s="269" t="s">
        <v>3109</v>
      </c>
      <c r="E158" s="267" t="s">
        <v>1793</v>
      </c>
      <c r="F158" s="267" t="s">
        <v>3110</v>
      </c>
      <c r="G158" s="267" t="s">
        <v>1784</v>
      </c>
      <c r="H158" s="268" t="s">
        <v>2415</v>
      </c>
      <c r="I158" s="268" t="s">
        <v>2416</v>
      </c>
      <c r="J158" s="267" t="s">
        <v>120</v>
      </c>
      <c r="K158" s="270">
        <f>10</f>
        <v>10</v>
      </c>
    </row>
    <row r="159" spans="1:11" ht="63.75">
      <c r="A159" s="267">
        <f t="shared" si="5"/>
        <v>152</v>
      </c>
      <c r="B159" s="267">
        <v>2010</v>
      </c>
      <c r="C159" s="268" t="s">
        <v>3108</v>
      </c>
      <c r="D159" s="269" t="s">
        <v>3109</v>
      </c>
      <c r="E159" s="267" t="s">
        <v>1793</v>
      </c>
      <c r="F159" s="267" t="s">
        <v>3110</v>
      </c>
      <c r="G159" s="267" t="s">
        <v>1784</v>
      </c>
      <c r="H159" s="268" t="s">
        <v>2417</v>
      </c>
      <c r="I159" s="268" t="s">
        <v>2418</v>
      </c>
      <c r="J159" s="267" t="s">
        <v>1768</v>
      </c>
      <c r="K159" s="270">
        <f>10</f>
        <v>10</v>
      </c>
    </row>
    <row r="160" spans="1:11" ht="63.75">
      <c r="A160" s="267">
        <f t="shared" si="5"/>
        <v>153</v>
      </c>
      <c r="B160" s="267">
        <v>2009</v>
      </c>
      <c r="C160" s="268" t="s">
        <v>2419</v>
      </c>
      <c r="D160" s="269" t="s">
        <v>3109</v>
      </c>
      <c r="E160" s="267" t="s">
        <v>1793</v>
      </c>
      <c r="F160" s="267" t="s">
        <v>3110</v>
      </c>
      <c r="G160" s="267" t="s">
        <v>1784</v>
      </c>
      <c r="H160" s="268" t="s">
        <v>2420</v>
      </c>
      <c r="I160" s="268" t="s">
        <v>2421</v>
      </c>
      <c r="J160" s="267" t="s">
        <v>1768</v>
      </c>
      <c r="K160" s="270">
        <f>10</f>
        <v>10</v>
      </c>
    </row>
    <row r="161" spans="1:11" ht="63.75">
      <c r="A161" s="267">
        <f t="shared" si="5"/>
        <v>154</v>
      </c>
      <c r="B161" s="267">
        <v>2009</v>
      </c>
      <c r="C161" s="267" t="s">
        <v>2422</v>
      </c>
      <c r="D161" s="269" t="s">
        <v>3109</v>
      </c>
      <c r="E161" s="267" t="s">
        <v>1793</v>
      </c>
      <c r="F161" s="267" t="s">
        <v>3110</v>
      </c>
      <c r="G161" s="267" t="s">
        <v>1784</v>
      </c>
      <c r="H161" s="268" t="s">
        <v>2423</v>
      </c>
      <c r="I161" s="268" t="s">
        <v>2424</v>
      </c>
      <c r="J161" s="267" t="s">
        <v>2425</v>
      </c>
      <c r="K161" s="270">
        <f>10</f>
        <v>10</v>
      </c>
    </row>
    <row r="162" spans="1:11" ht="63.75">
      <c r="A162" s="267">
        <f t="shared" si="5"/>
        <v>155</v>
      </c>
      <c r="B162" s="267">
        <v>2010</v>
      </c>
      <c r="C162" s="268" t="s">
        <v>2426</v>
      </c>
      <c r="D162" s="269" t="s">
        <v>3109</v>
      </c>
      <c r="E162" s="267" t="s">
        <v>1793</v>
      </c>
      <c r="F162" s="267" t="s">
        <v>3110</v>
      </c>
      <c r="G162" s="267" t="s">
        <v>1784</v>
      </c>
      <c r="H162" s="268" t="s">
        <v>2427</v>
      </c>
      <c r="I162" s="268" t="s">
        <v>2428</v>
      </c>
      <c r="J162" s="268" t="s">
        <v>2429</v>
      </c>
      <c r="K162" s="270">
        <f>10</f>
        <v>10</v>
      </c>
    </row>
    <row r="163" spans="1:11" ht="63.75">
      <c r="A163" s="267">
        <f t="shared" si="5"/>
        <v>156</v>
      </c>
      <c r="B163" s="267">
        <v>2009</v>
      </c>
      <c r="C163" s="268" t="s">
        <v>3118</v>
      </c>
      <c r="D163" s="269" t="s">
        <v>3109</v>
      </c>
      <c r="E163" s="267" t="s">
        <v>1793</v>
      </c>
      <c r="F163" s="267" t="s">
        <v>3110</v>
      </c>
      <c r="G163" s="267" t="s">
        <v>1784</v>
      </c>
      <c r="H163" s="268" t="s">
        <v>2430</v>
      </c>
      <c r="I163" s="268" t="s">
        <v>2431</v>
      </c>
      <c r="J163" s="267" t="s">
        <v>2432</v>
      </c>
      <c r="K163" s="270">
        <f>10</f>
        <v>10</v>
      </c>
    </row>
    <row r="164" spans="1:11" ht="63.75">
      <c r="A164" s="267">
        <f t="shared" si="5"/>
        <v>157</v>
      </c>
      <c r="B164" s="267">
        <v>2009</v>
      </c>
      <c r="C164" s="268" t="s">
        <v>3118</v>
      </c>
      <c r="D164" s="269" t="s">
        <v>3109</v>
      </c>
      <c r="E164" s="267" t="s">
        <v>1793</v>
      </c>
      <c r="F164" s="267" t="s">
        <v>3110</v>
      </c>
      <c r="G164" s="267" t="s">
        <v>1784</v>
      </c>
      <c r="H164" s="268" t="s">
        <v>2433</v>
      </c>
      <c r="I164" s="268" t="s">
        <v>2434</v>
      </c>
      <c r="J164" s="267" t="s">
        <v>2432</v>
      </c>
      <c r="K164" s="270">
        <f>10</f>
        <v>10</v>
      </c>
    </row>
    <row r="165" spans="1:11" ht="76.5">
      <c r="A165" s="267">
        <f t="shared" si="5"/>
        <v>158</v>
      </c>
      <c r="B165" s="267">
        <v>2009</v>
      </c>
      <c r="C165" s="268" t="s">
        <v>3118</v>
      </c>
      <c r="D165" s="269" t="s">
        <v>3109</v>
      </c>
      <c r="E165" s="267" t="s">
        <v>1793</v>
      </c>
      <c r="F165" s="267" t="s">
        <v>3110</v>
      </c>
      <c r="G165" s="267" t="s">
        <v>1784</v>
      </c>
      <c r="H165" s="268" t="s">
        <v>2435</v>
      </c>
      <c r="I165" s="268" t="s">
        <v>2436</v>
      </c>
      <c r="J165" s="267" t="s">
        <v>2432</v>
      </c>
      <c r="K165" s="270">
        <f>10</f>
        <v>10</v>
      </c>
    </row>
    <row r="166" spans="1:11" ht="63.75">
      <c r="A166" s="267">
        <f t="shared" si="5"/>
        <v>159</v>
      </c>
      <c r="B166" s="267">
        <v>2009</v>
      </c>
      <c r="C166" s="267" t="s">
        <v>2437</v>
      </c>
      <c r="D166" s="269" t="s">
        <v>3109</v>
      </c>
      <c r="E166" s="267" t="s">
        <v>1793</v>
      </c>
      <c r="F166" s="267" t="s">
        <v>3110</v>
      </c>
      <c r="G166" s="267" t="s">
        <v>1784</v>
      </c>
      <c r="H166" s="268" t="s">
        <v>2438</v>
      </c>
      <c r="I166" s="268" t="s">
        <v>2439</v>
      </c>
      <c r="J166" s="268" t="s">
        <v>2440</v>
      </c>
      <c r="K166" s="270">
        <f>10</f>
        <v>10</v>
      </c>
    </row>
    <row r="167" spans="1:11" ht="76.5">
      <c r="A167" s="267">
        <f t="shared" si="5"/>
        <v>160</v>
      </c>
      <c r="B167" s="267">
        <v>2009</v>
      </c>
      <c r="C167" s="268" t="s">
        <v>2441</v>
      </c>
      <c r="D167" s="269" t="s">
        <v>3109</v>
      </c>
      <c r="E167" s="267" t="s">
        <v>1793</v>
      </c>
      <c r="F167" s="267" t="s">
        <v>3110</v>
      </c>
      <c r="G167" s="267" t="s">
        <v>1784</v>
      </c>
      <c r="H167" s="268" t="s">
        <v>2442</v>
      </c>
      <c r="I167" s="268" t="s">
        <v>2443</v>
      </c>
      <c r="J167" s="267" t="s">
        <v>2677</v>
      </c>
      <c r="K167" s="270">
        <f>10</f>
        <v>10</v>
      </c>
    </row>
    <row r="168" spans="1:11" ht="63.75">
      <c r="A168" s="267">
        <f t="shared" si="5"/>
        <v>161</v>
      </c>
      <c r="B168" s="267">
        <v>2009</v>
      </c>
      <c r="C168" s="268" t="s">
        <v>2441</v>
      </c>
      <c r="D168" s="269" t="s">
        <v>3109</v>
      </c>
      <c r="E168" s="267" t="s">
        <v>1793</v>
      </c>
      <c r="F168" s="267" t="s">
        <v>3110</v>
      </c>
      <c r="G168" s="267" t="s">
        <v>1784</v>
      </c>
      <c r="H168" s="268" t="s">
        <v>2444</v>
      </c>
      <c r="I168" s="268" t="s">
        <v>2421</v>
      </c>
      <c r="J168" s="267" t="s">
        <v>2445</v>
      </c>
      <c r="K168" s="270">
        <f>10</f>
        <v>10</v>
      </c>
    </row>
    <row r="169" spans="1:11" ht="63.75">
      <c r="A169" s="267">
        <f t="shared" si="5"/>
        <v>162</v>
      </c>
      <c r="B169" s="267">
        <v>2009</v>
      </c>
      <c r="C169" s="268" t="s">
        <v>2441</v>
      </c>
      <c r="D169" s="269" t="s">
        <v>3109</v>
      </c>
      <c r="E169" s="267" t="s">
        <v>1793</v>
      </c>
      <c r="F169" s="267" t="s">
        <v>3110</v>
      </c>
      <c r="G169" s="267" t="s">
        <v>1784</v>
      </c>
      <c r="H169" s="268" t="s">
        <v>2446</v>
      </c>
      <c r="I169" s="268" t="s">
        <v>2447</v>
      </c>
      <c r="J169" s="267" t="s">
        <v>2445</v>
      </c>
      <c r="K169" s="270">
        <f>10</f>
        <v>10</v>
      </c>
    </row>
    <row r="170" spans="1:11" ht="89.25">
      <c r="A170" s="267">
        <f t="shared" si="5"/>
        <v>163</v>
      </c>
      <c r="B170" s="267">
        <v>2009</v>
      </c>
      <c r="C170" s="267" t="s">
        <v>2422</v>
      </c>
      <c r="D170" s="269" t="s">
        <v>3109</v>
      </c>
      <c r="E170" s="267" t="s">
        <v>1793</v>
      </c>
      <c r="F170" s="267" t="s">
        <v>3110</v>
      </c>
      <c r="G170" s="267" t="s">
        <v>1784</v>
      </c>
      <c r="H170" s="268" t="s">
        <v>2448</v>
      </c>
      <c r="I170" s="268" t="s">
        <v>2449</v>
      </c>
      <c r="J170" s="268" t="s">
        <v>2450</v>
      </c>
      <c r="K170" s="270">
        <f>10</f>
        <v>10</v>
      </c>
    </row>
    <row r="171" spans="1:11" ht="63.75">
      <c r="A171" s="267">
        <f t="shared" si="5"/>
        <v>164</v>
      </c>
      <c r="B171" s="267">
        <v>2009</v>
      </c>
      <c r="C171" s="267" t="s">
        <v>2422</v>
      </c>
      <c r="D171" s="269" t="s">
        <v>3109</v>
      </c>
      <c r="E171" s="267" t="s">
        <v>1793</v>
      </c>
      <c r="F171" s="267" t="s">
        <v>3110</v>
      </c>
      <c r="G171" s="267" t="s">
        <v>1784</v>
      </c>
      <c r="H171" s="268" t="s">
        <v>2448</v>
      </c>
      <c r="I171" s="268" t="s">
        <v>2451</v>
      </c>
      <c r="J171" s="268" t="s">
        <v>2450</v>
      </c>
      <c r="K171" s="270">
        <f>10</f>
        <v>10</v>
      </c>
    </row>
    <row r="172" spans="1:11" ht="76.5">
      <c r="A172" s="267">
        <f t="shared" si="5"/>
        <v>165</v>
      </c>
      <c r="B172" s="267">
        <v>2009</v>
      </c>
      <c r="C172" s="268" t="s">
        <v>2452</v>
      </c>
      <c r="D172" s="269" t="s">
        <v>3109</v>
      </c>
      <c r="E172" s="267" t="s">
        <v>1793</v>
      </c>
      <c r="F172" s="267" t="s">
        <v>3110</v>
      </c>
      <c r="G172" s="267" t="s">
        <v>1784</v>
      </c>
      <c r="H172" s="268" t="s">
        <v>2453</v>
      </c>
      <c r="I172" s="268" t="s">
        <v>2454</v>
      </c>
      <c r="J172" s="267" t="s">
        <v>2455</v>
      </c>
      <c r="K172" s="270">
        <f>10</f>
        <v>10</v>
      </c>
    </row>
    <row r="173" spans="1:11" ht="63.75">
      <c r="A173" s="267">
        <f t="shared" si="5"/>
        <v>166</v>
      </c>
      <c r="B173" s="267">
        <v>2009</v>
      </c>
      <c r="C173" s="268" t="s">
        <v>3108</v>
      </c>
      <c r="D173" s="269" t="s">
        <v>3109</v>
      </c>
      <c r="E173" s="267" t="s">
        <v>1793</v>
      </c>
      <c r="F173" s="267" t="s">
        <v>3110</v>
      </c>
      <c r="G173" s="267" t="s">
        <v>1784</v>
      </c>
      <c r="H173" s="273" t="s">
        <v>2456</v>
      </c>
      <c r="I173" s="268" t="s">
        <v>2457</v>
      </c>
      <c r="J173" s="267" t="s">
        <v>2458</v>
      </c>
      <c r="K173" s="270">
        <f>10</f>
        <v>10</v>
      </c>
    </row>
    <row r="174" spans="1:11" ht="63.75">
      <c r="A174" s="267">
        <f t="shared" si="5"/>
        <v>167</v>
      </c>
      <c r="B174" s="267">
        <v>2009</v>
      </c>
      <c r="C174" s="268" t="s">
        <v>3108</v>
      </c>
      <c r="D174" s="269" t="s">
        <v>3109</v>
      </c>
      <c r="E174" s="267" t="s">
        <v>1793</v>
      </c>
      <c r="F174" s="267" t="s">
        <v>3110</v>
      </c>
      <c r="G174" s="267" t="s">
        <v>1784</v>
      </c>
      <c r="H174" s="268" t="s">
        <v>2459</v>
      </c>
      <c r="I174" s="268" t="s">
        <v>2460</v>
      </c>
      <c r="J174" s="267" t="s">
        <v>2458</v>
      </c>
      <c r="K174" s="270">
        <f>10</f>
        <v>10</v>
      </c>
    </row>
    <row r="175" spans="1:11" ht="89.25">
      <c r="A175" s="267">
        <f t="shared" si="5"/>
        <v>168</v>
      </c>
      <c r="B175" s="267">
        <v>2008</v>
      </c>
      <c r="C175" s="267" t="s">
        <v>3118</v>
      </c>
      <c r="D175" s="269" t="s">
        <v>3109</v>
      </c>
      <c r="E175" s="267" t="s">
        <v>1793</v>
      </c>
      <c r="F175" s="267" t="s">
        <v>3110</v>
      </c>
      <c r="G175" s="267" t="s">
        <v>1784</v>
      </c>
      <c r="H175" s="268" t="s">
        <v>2461</v>
      </c>
      <c r="I175" s="268" t="s">
        <v>2462</v>
      </c>
      <c r="J175" s="267" t="s">
        <v>2463</v>
      </c>
      <c r="K175" s="270">
        <f>10</f>
        <v>10</v>
      </c>
    </row>
    <row r="176" spans="1:11" ht="76.5">
      <c r="A176" s="267">
        <f t="shared" si="5"/>
        <v>169</v>
      </c>
      <c r="B176" s="267">
        <v>2008</v>
      </c>
      <c r="C176" s="268" t="s">
        <v>2437</v>
      </c>
      <c r="D176" s="269" t="s">
        <v>3109</v>
      </c>
      <c r="E176" s="267" t="s">
        <v>1793</v>
      </c>
      <c r="F176" s="267" t="s">
        <v>3110</v>
      </c>
      <c r="G176" s="267" t="s">
        <v>1784</v>
      </c>
      <c r="H176" s="268" t="s">
        <v>2464</v>
      </c>
      <c r="I176" s="268" t="s">
        <v>2465</v>
      </c>
      <c r="J176" s="268" t="s">
        <v>2466</v>
      </c>
      <c r="K176" s="270">
        <f>10</f>
        <v>10</v>
      </c>
    </row>
    <row r="177" spans="1:11" ht="63.75">
      <c r="A177" s="267">
        <f t="shared" si="5"/>
        <v>170</v>
      </c>
      <c r="B177" s="267">
        <v>2010</v>
      </c>
      <c r="C177" s="268" t="s">
        <v>2422</v>
      </c>
      <c r="D177" s="269" t="s">
        <v>3109</v>
      </c>
      <c r="E177" s="267" t="s">
        <v>1793</v>
      </c>
      <c r="F177" s="267" t="s">
        <v>3110</v>
      </c>
      <c r="G177" s="267" t="s">
        <v>1784</v>
      </c>
      <c r="H177" s="268" t="s">
        <v>2467</v>
      </c>
      <c r="I177" s="268" t="s">
        <v>2468</v>
      </c>
      <c r="J177" s="267" t="s">
        <v>1022</v>
      </c>
      <c r="K177" s="270">
        <f>10</f>
        <v>10</v>
      </c>
    </row>
    <row r="178" spans="1:11" ht="63.75">
      <c r="A178" s="267">
        <f t="shared" si="5"/>
        <v>171</v>
      </c>
      <c r="B178" s="267">
        <v>2010</v>
      </c>
      <c r="C178" s="268" t="s">
        <v>2422</v>
      </c>
      <c r="D178" s="269" t="s">
        <v>3109</v>
      </c>
      <c r="E178" s="267" t="s">
        <v>1793</v>
      </c>
      <c r="F178" s="267" t="s">
        <v>3110</v>
      </c>
      <c r="G178" s="267" t="s">
        <v>1784</v>
      </c>
      <c r="H178" s="268" t="s">
        <v>2469</v>
      </c>
      <c r="I178" s="268" t="s">
        <v>2470</v>
      </c>
      <c r="J178" s="267" t="s">
        <v>1022</v>
      </c>
      <c r="K178" s="270">
        <f>10</f>
        <v>10</v>
      </c>
    </row>
    <row r="179" spans="1:11" ht="63.75">
      <c r="A179" s="267">
        <f t="shared" si="5"/>
        <v>172</v>
      </c>
      <c r="B179" s="267">
        <v>2010</v>
      </c>
      <c r="C179" s="268" t="s">
        <v>2422</v>
      </c>
      <c r="D179" s="269" t="s">
        <v>3109</v>
      </c>
      <c r="E179" s="267" t="s">
        <v>1793</v>
      </c>
      <c r="F179" s="267" t="s">
        <v>3110</v>
      </c>
      <c r="G179" s="267" t="s">
        <v>1784</v>
      </c>
      <c r="H179" s="268" t="s">
        <v>2471</v>
      </c>
      <c r="I179" s="268" t="s">
        <v>2472</v>
      </c>
      <c r="J179" s="267" t="s">
        <v>2473</v>
      </c>
      <c r="K179" s="270">
        <f>10</f>
        <v>10</v>
      </c>
    </row>
    <row r="180" spans="1:11" ht="63.75">
      <c r="A180" s="267">
        <f t="shared" si="5"/>
        <v>173</v>
      </c>
      <c r="B180" s="267">
        <v>2010</v>
      </c>
      <c r="C180" s="268" t="s">
        <v>2398</v>
      </c>
      <c r="D180" s="269" t="s">
        <v>3109</v>
      </c>
      <c r="E180" s="267" t="s">
        <v>1793</v>
      </c>
      <c r="F180" s="267" t="s">
        <v>3110</v>
      </c>
      <c r="G180" s="267" t="s">
        <v>1784</v>
      </c>
      <c r="H180" s="268" t="s">
        <v>2474</v>
      </c>
      <c r="I180" s="268" t="s">
        <v>2475</v>
      </c>
      <c r="J180" s="267" t="s">
        <v>2476</v>
      </c>
      <c r="K180" s="270">
        <f>10</f>
        <v>10</v>
      </c>
    </row>
    <row r="181" spans="1:11" ht="76.5">
      <c r="A181" s="267">
        <f t="shared" si="5"/>
        <v>174</v>
      </c>
      <c r="B181" s="267">
        <v>2010</v>
      </c>
      <c r="C181" s="267" t="s">
        <v>2452</v>
      </c>
      <c r="D181" s="269" t="s">
        <v>3109</v>
      </c>
      <c r="E181" s="267" t="s">
        <v>1793</v>
      </c>
      <c r="F181" s="267" t="s">
        <v>3110</v>
      </c>
      <c r="G181" s="267" t="s">
        <v>1784</v>
      </c>
      <c r="H181" s="268" t="s">
        <v>2477</v>
      </c>
      <c r="I181" s="268" t="s">
        <v>2478</v>
      </c>
      <c r="J181" s="267" t="s">
        <v>2479</v>
      </c>
      <c r="K181" s="270">
        <f>10</f>
        <v>10</v>
      </c>
    </row>
    <row r="182" spans="1:11" ht="63.75">
      <c r="A182" s="267">
        <f t="shared" si="5"/>
        <v>175</v>
      </c>
      <c r="B182" s="267">
        <v>2010</v>
      </c>
      <c r="C182" s="268" t="s">
        <v>2410</v>
      </c>
      <c r="D182" s="269" t="s">
        <v>3109</v>
      </c>
      <c r="E182" s="267" t="s">
        <v>1793</v>
      </c>
      <c r="F182" s="267" t="s">
        <v>3110</v>
      </c>
      <c r="G182" s="267" t="s">
        <v>1784</v>
      </c>
      <c r="H182" s="268" t="s">
        <v>2480</v>
      </c>
      <c r="I182" s="268" t="s">
        <v>2481</v>
      </c>
      <c r="J182" s="267" t="s">
        <v>1907</v>
      </c>
      <c r="K182" s="270">
        <f>10</f>
        <v>10</v>
      </c>
    </row>
    <row r="183" spans="1:11" ht="63.75">
      <c r="A183" s="267">
        <f t="shared" si="5"/>
        <v>176</v>
      </c>
      <c r="B183" s="267">
        <v>2009</v>
      </c>
      <c r="C183" s="267" t="s">
        <v>2482</v>
      </c>
      <c r="D183" s="269" t="s">
        <v>3109</v>
      </c>
      <c r="E183" s="267" t="s">
        <v>1793</v>
      </c>
      <c r="F183" s="267" t="s">
        <v>3110</v>
      </c>
      <c r="G183" s="267" t="s">
        <v>1784</v>
      </c>
      <c r="H183" s="268" t="s">
        <v>2483</v>
      </c>
      <c r="I183" s="268" t="s">
        <v>2484</v>
      </c>
      <c r="J183" s="267" t="s">
        <v>2485</v>
      </c>
      <c r="K183" s="270">
        <f>10</f>
        <v>10</v>
      </c>
    </row>
    <row r="184" spans="1:11" ht="63.75">
      <c r="A184" s="267">
        <f t="shared" si="5"/>
        <v>177</v>
      </c>
      <c r="B184" s="267">
        <v>2009</v>
      </c>
      <c r="C184" s="268" t="s">
        <v>2437</v>
      </c>
      <c r="D184" s="269" t="s">
        <v>3109</v>
      </c>
      <c r="E184" s="267" t="s">
        <v>1793</v>
      </c>
      <c r="F184" s="267" t="s">
        <v>3110</v>
      </c>
      <c r="G184" s="267" t="s">
        <v>1784</v>
      </c>
      <c r="H184" s="268" t="s">
        <v>2486</v>
      </c>
      <c r="I184" s="268" t="s">
        <v>2487</v>
      </c>
      <c r="J184" s="267" t="s">
        <v>2488</v>
      </c>
      <c r="K184" s="270">
        <f>10</f>
        <v>10</v>
      </c>
    </row>
    <row r="185" spans="1:11" ht="76.5">
      <c r="A185" s="267">
        <f t="shared" si="5"/>
        <v>178</v>
      </c>
      <c r="B185" s="267">
        <v>2009</v>
      </c>
      <c r="C185" s="268" t="s">
        <v>2437</v>
      </c>
      <c r="D185" s="269" t="s">
        <v>3109</v>
      </c>
      <c r="E185" s="267" t="s">
        <v>1793</v>
      </c>
      <c r="F185" s="267" t="s">
        <v>3110</v>
      </c>
      <c r="G185" s="267" t="s">
        <v>1784</v>
      </c>
      <c r="H185" s="268" t="s">
        <v>2489</v>
      </c>
      <c r="I185" s="268" t="s">
        <v>2490</v>
      </c>
      <c r="J185" s="268" t="s">
        <v>2491</v>
      </c>
      <c r="K185" s="270">
        <f>10</f>
        <v>10</v>
      </c>
    </row>
    <row r="186" spans="1:11" ht="63.75">
      <c r="A186" s="267">
        <f t="shared" si="5"/>
        <v>179</v>
      </c>
      <c r="B186" s="267">
        <v>2009</v>
      </c>
      <c r="C186" s="268" t="s">
        <v>2492</v>
      </c>
      <c r="D186" s="269" t="s">
        <v>3109</v>
      </c>
      <c r="E186" s="267" t="s">
        <v>1793</v>
      </c>
      <c r="F186" s="267" t="s">
        <v>3110</v>
      </c>
      <c r="G186" s="267" t="s">
        <v>1784</v>
      </c>
      <c r="H186" s="268" t="s">
        <v>2493</v>
      </c>
      <c r="I186" s="268" t="s">
        <v>2494</v>
      </c>
      <c r="J186" s="267" t="s">
        <v>2485</v>
      </c>
      <c r="K186" s="270">
        <f>10</f>
        <v>10</v>
      </c>
    </row>
    <row r="187" spans="1:11" ht="76.5">
      <c r="A187" s="267">
        <f t="shared" si="5"/>
        <v>180</v>
      </c>
      <c r="B187" s="267">
        <v>2009</v>
      </c>
      <c r="C187" s="268" t="s">
        <v>2452</v>
      </c>
      <c r="D187" s="269" t="s">
        <v>3109</v>
      </c>
      <c r="E187" s="267" t="s">
        <v>1793</v>
      </c>
      <c r="F187" s="267" t="s">
        <v>3110</v>
      </c>
      <c r="G187" s="267" t="s">
        <v>1784</v>
      </c>
      <c r="H187" s="268" t="s">
        <v>2495</v>
      </c>
      <c r="I187" s="268" t="s">
        <v>2496</v>
      </c>
      <c r="J187" s="267" t="s">
        <v>2455</v>
      </c>
      <c r="K187" s="270">
        <f>10</f>
        <v>10</v>
      </c>
    </row>
    <row r="188" spans="1:11" ht="63.75">
      <c r="A188" s="267">
        <f t="shared" si="5"/>
        <v>181</v>
      </c>
      <c r="B188" s="267">
        <v>2009</v>
      </c>
      <c r="C188" s="268" t="s">
        <v>3118</v>
      </c>
      <c r="D188" s="269" t="s">
        <v>3109</v>
      </c>
      <c r="E188" s="267" t="s">
        <v>1793</v>
      </c>
      <c r="F188" s="267" t="s">
        <v>3110</v>
      </c>
      <c r="G188" s="267" t="s">
        <v>1784</v>
      </c>
      <c r="H188" s="268" t="s">
        <v>2497</v>
      </c>
      <c r="I188" s="268" t="s">
        <v>2498</v>
      </c>
      <c r="J188" s="267" t="s">
        <v>2499</v>
      </c>
      <c r="K188" s="270">
        <f>10</f>
        <v>10</v>
      </c>
    </row>
    <row r="189" spans="1:11" ht="63.75">
      <c r="A189" s="267">
        <f t="shared" si="5"/>
        <v>182</v>
      </c>
      <c r="B189" s="267">
        <v>2009</v>
      </c>
      <c r="C189" s="268" t="s">
        <v>2491</v>
      </c>
      <c r="D189" s="269" t="s">
        <v>3109</v>
      </c>
      <c r="E189" s="267" t="s">
        <v>1793</v>
      </c>
      <c r="F189" s="267" t="s">
        <v>3110</v>
      </c>
      <c r="G189" s="267" t="s">
        <v>1784</v>
      </c>
      <c r="H189" s="268" t="s">
        <v>2500</v>
      </c>
      <c r="I189" s="268" t="s">
        <v>2501</v>
      </c>
      <c r="J189" s="268" t="s">
        <v>2491</v>
      </c>
      <c r="K189" s="270">
        <f>10</f>
        <v>10</v>
      </c>
    </row>
    <row r="190" spans="1:11" ht="63.75">
      <c r="A190" s="267">
        <f t="shared" si="5"/>
        <v>183</v>
      </c>
      <c r="B190" s="267">
        <v>2010</v>
      </c>
      <c r="C190" s="267" t="s">
        <v>2502</v>
      </c>
      <c r="D190" s="268" t="s">
        <v>2503</v>
      </c>
      <c r="E190" s="268" t="s">
        <v>1797</v>
      </c>
      <c r="F190" s="268" t="s">
        <v>2504</v>
      </c>
      <c r="G190" s="267" t="s">
        <v>120</v>
      </c>
      <c r="H190" s="268" t="s">
        <v>2505</v>
      </c>
      <c r="I190" s="268" t="s">
        <v>2506</v>
      </c>
      <c r="J190" s="267" t="s">
        <v>1762</v>
      </c>
      <c r="K190" s="270">
        <f>10</f>
        <v>10</v>
      </c>
    </row>
    <row r="191" spans="1:11" ht="63.75">
      <c r="A191" s="267">
        <f t="shared" si="5"/>
        <v>184</v>
      </c>
      <c r="B191" s="267">
        <v>2010</v>
      </c>
      <c r="C191" s="268" t="s">
        <v>2441</v>
      </c>
      <c r="D191" s="268" t="s">
        <v>2503</v>
      </c>
      <c r="E191" s="268" t="s">
        <v>1797</v>
      </c>
      <c r="F191" s="268" t="s">
        <v>2504</v>
      </c>
      <c r="G191" s="267" t="s">
        <v>120</v>
      </c>
      <c r="H191" s="268" t="s">
        <v>2507</v>
      </c>
      <c r="I191" s="268" t="s">
        <v>2508</v>
      </c>
      <c r="J191" s="267" t="s">
        <v>120</v>
      </c>
      <c r="K191" s="270">
        <f>10</f>
        <v>10</v>
      </c>
    </row>
    <row r="192" spans="1:11" ht="63.75">
      <c r="A192" s="267">
        <f t="shared" si="5"/>
        <v>185</v>
      </c>
      <c r="B192" s="267">
        <v>2010</v>
      </c>
      <c r="C192" s="267" t="s">
        <v>2509</v>
      </c>
      <c r="D192" s="268" t="s">
        <v>2503</v>
      </c>
      <c r="E192" s="268" t="s">
        <v>1797</v>
      </c>
      <c r="F192" s="268" t="s">
        <v>2504</v>
      </c>
      <c r="G192" s="267" t="s">
        <v>120</v>
      </c>
      <c r="H192" s="268" t="s">
        <v>2510</v>
      </c>
      <c r="I192" s="268" t="s">
        <v>2511</v>
      </c>
      <c r="J192" s="267" t="s">
        <v>1762</v>
      </c>
      <c r="K192" s="270">
        <f>10</f>
        <v>10</v>
      </c>
    </row>
    <row r="193" spans="1:11" ht="63.75">
      <c r="A193" s="267">
        <f t="shared" si="5"/>
        <v>186</v>
      </c>
      <c r="B193" s="267">
        <v>2010</v>
      </c>
      <c r="C193" s="268" t="s">
        <v>2398</v>
      </c>
      <c r="D193" s="268" t="s">
        <v>2503</v>
      </c>
      <c r="E193" s="268" t="s">
        <v>1797</v>
      </c>
      <c r="F193" s="268" t="s">
        <v>2504</v>
      </c>
      <c r="G193" s="267" t="s">
        <v>120</v>
      </c>
      <c r="H193" s="268" t="s">
        <v>2512</v>
      </c>
      <c r="I193" s="268" t="s">
        <v>2513</v>
      </c>
      <c r="J193" s="267" t="s">
        <v>120</v>
      </c>
      <c r="K193" s="270">
        <f>10</f>
        <v>10</v>
      </c>
    </row>
    <row r="194" spans="1:11" ht="63.75">
      <c r="A194" s="267">
        <f t="shared" si="5"/>
        <v>187</v>
      </c>
      <c r="B194" s="267">
        <v>2010</v>
      </c>
      <c r="C194" s="268" t="s">
        <v>2452</v>
      </c>
      <c r="D194" s="268" t="s">
        <v>2503</v>
      </c>
      <c r="E194" s="268" t="s">
        <v>1797</v>
      </c>
      <c r="F194" s="268" t="s">
        <v>2504</v>
      </c>
      <c r="G194" s="267" t="s">
        <v>120</v>
      </c>
      <c r="H194" s="268" t="s">
        <v>2514</v>
      </c>
      <c r="I194" s="268" t="s">
        <v>2515</v>
      </c>
      <c r="J194" s="268" t="s">
        <v>1790</v>
      </c>
      <c r="K194" s="270">
        <f>10</f>
        <v>10</v>
      </c>
    </row>
    <row r="195" spans="1:11" ht="63.75">
      <c r="A195" s="267">
        <f t="shared" si="5"/>
        <v>188</v>
      </c>
      <c r="B195" s="267">
        <v>2009</v>
      </c>
      <c r="C195" s="267" t="s">
        <v>2516</v>
      </c>
      <c r="D195" s="268" t="s">
        <v>2503</v>
      </c>
      <c r="E195" s="268" t="s">
        <v>1797</v>
      </c>
      <c r="F195" s="268" t="s">
        <v>2504</v>
      </c>
      <c r="G195" s="267" t="s">
        <v>120</v>
      </c>
      <c r="H195" s="268" t="s">
        <v>2517</v>
      </c>
      <c r="I195" s="268" t="s">
        <v>2518</v>
      </c>
      <c r="J195" s="267" t="s">
        <v>261</v>
      </c>
      <c r="K195" s="270">
        <f>10</f>
        <v>10</v>
      </c>
    </row>
    <row r="196" spans="1:11" ht="63.75">
      <c r="A196" s="267">
        <f t="shared" si="5"/>
        <v>189</v>
      </c>
      <c r="B196" s="267">
        <v>2009</v>
      </c>
      <c r="C196" s="268" t="s">
        <v>2441</v>
      </c>
      <c r="D196" s="268" t="s">
        <v>2503</v>
      </c>
      <c r="E196" s="268" t="s">
        <v>1797</v>
      </c>
      <c r="F196" s="268" t="s">
        <v>2504</v>
      </c>
      <c r="G196" s="267" t="s">
        <v>120</v>
      </c>
      <c r="H196" s="268" t="s">
        <v>2519</v>
      </c>
      <c r="I196" s="268" t="s">
        <v>2520</v>
      </c>
      <c r="J196" s="267" t="s">
        <v>120</v>
      </c>
      <c r="K196" s="270">
        <f>10</f>
        <v>10</v>
      </c>
    </row>
    <row r="197" spans="1:11" ht="63.75">
      <c r="A197" s="267">
        <f t="shared" si="5"/>
        <v>190</v>
      </c>
      <c r="B197" s="267">
        <v>2009</v>
      </c>
      <c r="C197" s="268" t="s">
        <v>2441</v>
      </c>
      <c r="D197" s="268" t="s">
        <v>2503</v>
      </c>
      <c r="E197" s="268" t="s">
        <v>1797</v>
      </c>
      <c r="F197" s="268" t="s">
        <v>2504</v>
      </c>
      <c r="G197" s="267" t="s">
        <v>120</v>
      </c>
      <c r="H197" s="268" t="s">
        <v>2521</v>
      </c>
      <c r="I197" s="268" t="s">
        <v>2522</v>
      </c>
      <c r="J197" s="267" t="s">
        <v>120</v>
      </c>
      <c r="K197" s="270">
        <f>10</f>
        <v>10</v>
      </c>
    </row>
    <row r="198" spans="1:11" ht="76.5">
      <c r="A198" s="267">
        <f t="shared" si="5"/>
        <v>191</v>
      </c>
      <c r="B198" s="267">
        <v>2009</v>
      </c>
      <c r="C198" s="268" t="s">
        <v>2441</v>
      </c>
      <c r="D198" s="268" t="s">
        <v>2503</v>
      </c>
      <c r="E198" s="268" t="s">
        <v>1797</v>
      </c>
      <c r="F198" s="268" t="s">
        <v>2504</v>
      </c>
      <c r="G198" s="267" t="s">
        <v>120</v>
      </c>
      <c r="H198" s="268" t="s">
        <v>2523</v>
      </c>
      <c r="I198" s="268" t="s">
        <v>2524</v>
      </c>
      <c r="J198" s="267" t="s">
        <v>120</v>
      </c>
      <c r="K198" s="270">
        <f>10</f>
        <v>10</v>
      </c>
    </row>
    <row r="199" spans="1:11" ht="63.75">
      <c r="A199" s="267">
        <f t="shared" si="5"/>
        <v>192</v>
      </c>
      <c r="B199" s="267">
        <v>2009</v>
      </c>
      <c r="C199" s="268" t="s">
        <v>2441</v>
      </c>
      <c r="D199" s="268" t="s">
        <v>2503</v>
      </c>
      <c r="E199" s="268" t="s">
        <v>1797</v>
      </c>
      <c r="F199" s="268" t="s">
        <v>2504</v>
      </c>
      <c r="G199" s="267" t="s">
        <v>120</v>
      </c>
      <c r="H199" s="268" t="s">
        <v>2525</v>
      </c>
      <c r="I199" s="268" t="s">
        <v>2526</v>
      </c>
      <c r="J199" s="267" t="s">
        <v>120</v>
      </c>
      <c r="K199" s="270">
        <f>10</f>
        <v>10</v>
      </c>
    </row>
    <row r="200" spans="1:11" ht="63.75">
      <c r="A200" s="267">
        <f t="shared" si="5"/>
        <v>193</v>
      </c>
      <c r="B200" s="267">
        <v>2009</v>
      </c>
      <c r="C200" s="268" t="s">
        <v>2441</v>
      </c>
      <c r="D200" s="268" t="s">
        <v>2503</v>
      </c>
      <c r="E200" s="268" t="s">
        <v>1797</v>
      </c>
      <c r="F200" s="268" t="s">
        <v>2504</v>
      </c>
      <c r="G200" s="267" t="s">
        <v>120</v>
      </c>
      <c r="H200" s="268" t="s">
        <v>2527</v>
      </c>
      <c r="I200" s="268" t="s">
        <v>2528</v>
      </c>
      <c r="J200" s="267" t="s">
        <v>2529</v>
      </c>
      <c r="K200" s="270">
        <f>10</f>
        <v>10</v>
      </c>
    </row>
    <row r="201" spans="1:11" ht="63.75">
      <c r="A201" s="267">
        <f t="shared" si="5"/>
        <v>194</v>
      </c>
      <c r="B201" s="267">
        <v>2009</v>
      </c>
      <c r="C201" s="268" t="s">
        <v>2441</v>
      </c>
      <c r="D201" s="268" t="s">
        <v>2503</v>
      </c>
      <c r="E201" s="268" t="s">
        <v>1797</v>
      </c>
      <c r="F201" s="268" t="s">
        <v>2504</v>
      </c>
      <c r="G201" s="267" t="s">
        <v>120</v>
      </c>
      <c r="H201" s="268" t="s">
        <v>2530</v>
      </c>
      <c r="I201" s="268" t="s">
        <v>2531</v>
      </c>
      <c r="J201" s="267" t="s">
        <v>2532</v>
      </c>
      <c r="K201" s="270">
        <f>10</f>
        <v>10</v>
      </c>
    </row>
    <row r="202" spans="1:11" ht="63.75">
      <c r="A202" s="267">
        <f t="shared" si="5"/>
        <v>195</v>
      </c>
      <c r="B202" s="267">
        <v>2009</v>
      </c>
      <c r="C202" s="267" t="s">
        <v>2533</v>
      </c>
      <c r="D202" s="268" t="s">
        <v>2503</v>
      </c>
      <c r="E202" s="268" t="s">
        <v>1797</v>
      </c>
      <c r="F202" s="268" t="s">
        <v>2504</v>
      </c>
      <c r="G202" s="267" t="s">
        <v>120</v>
      </c>
      <c r="H202" s="268" t="s">
        <v>2534</v>
      </c>
      <c r="I202" s="268" t="s">
        <v>2535</v>
      </c>
      <c r="J202" s="267" t="s">
        <v>261</v>
      </c>
      <c r="K202" s="270">
        <f>10</f>
        <v>10</v>
      </c>
    </row>
    <row r="203" spans="1:11" ht="63.75">
      <c r="A203" s="267">
        <f t="shared" si="5"/>
        <v>196</v>
      </c>
      <c r="B203" s="267">
        <v>2009</v>
      </c>
      <c r="C203" s="268" t="s">
        <v>2403</v>
      </c>
      <c r="D203" s="268" t="s">
        <v>2503</v>
      </c>
      <c r="E203" s="268" t="s">
        <v>1797</v>
      </c>
      <c r="F203" s="268" t="s">
        <v>2504</v>
      </c>
      <c r="G203" s="267" t="s">
        <v>120</v>
      </c>
      <c r="H203" s="268" t="s">
        <v>2536</v>
      </c>
      <c r="I203" s="268" t="s">
        <v>2537</v>
      </c>
      <c r="J203" s="267" t="s">
        <v>120</v>
      </c>
      <c r="K203" s="270">
        <f>10</f>
        <v>10</v>
      </c>
    </row>
    <row r="204" spans="1:11" ht="63.75">
      <c r="A204" s="267">
        <f t="shared" si="5"/>
        <v>197</v>
      </c>
      <c r="B204" s="267">
        <v>2009</v>
      </c>
      <c r="C204" s="268" t="s">
        <v>2403</v>
      </c>
      <c r="D204" s="268" t="s">
        <v>2503</v>
      </c>
      <c r="E204" s="268" t="s">
        <v>1797</v>
      </c>
      <c r="F204" s="268" t="s">
        <v>2504</v>
      </c>
      <c r="G204" s="267" t="s">
        <v>120</v>
      </c>
      <c r="H204" s="268" t="s">
        <v>2538</v>
      </c>
      <c r="I204" s="268" t="s">
        <v>2539</v>
      </c>
      <c r="J204" s="267" t="s">
        <v>2540</v>
      </c>
      <c r="K204" s="270">
        <f>10</f>
        <v>10</v>
      </c>
    </row>
    <row r="205" spans="1:11" ht="63.75">
      <c r="A205" s="267">
        <f t="shared" si="5"/>
        <v>198</v>
      </c>
      <c r="B205" s="267">
        <v>2008</v>
      </c>
      <c r="C205" s="268" t="s">
        <v>2482</v>
      </c>
      <c r="D205" s="268" t="s">
        <v>2503</v>
      </c>
      <c r="E205" s="268" t="s">
        <v>1797</v>
      </c>
      <c r="F205" s="268" t="s">
        <v>2504</v>
      </c>
      <c r="G205" s="267" t="s">
        <v>120</v>
      </c>
      <c r="H205" s="268" t="s">
        <v>2541</v>
      </c>
      <c r="I205" s="268" t="s">
        <v>2542</v>
      </c>
      <c r="J205" s="267" t="s">
        <v>120</v>
      </c>
      <c r="K205" s="270">
        <f>10</f>
        <v>10</v>
      </c>
    </row>
    <row r="206" spans="1:11" ht="63.75">
      <c r="A206" s="267">
        <f t="shared" si="5"/>
        <v>199</v>
      </c>
      <c r="B206" s="267">
        <v>2008</v>
      </c>
      <c r="C206" s="268" t="s">
        <v>3118</v>
      </c>
      <c r="D206" s="268" t="s">
        <v>2503</v>
      </c>
      <c r="E206" s="268" t="s">
        <v>1797</v>
      </c>
      <c r="F206" s="268" t="s">
        <v>2504</v>
      </c>
      <c r="G206" s="267" t="s">
        <v>120</v>
      </c>
      <c r="H206" s="268" t="s">
        <v>2543</v>
      </c>
      <c r="I206" s="268" t="s">
        <v>2544</v>
      </c>
      <c r="J206" s="267" t="s">
        <v>120</v>
      </c>
      <c r="K206" s="270">
        <f>10</f>
        <v>10</v>
      </c>
    </row>
    <row r="207" spans="1:11" ht="63.75">
      <c r="A207" s="267">
        <f t="shared" si="5"/>
        <v>200</v>
      </c>
      <c r="B207" s="267">
        <v>2008</v>
      </c>
      <c r="C207" s="268" t="s">
        <v>3118</v>
      </c>
      <c r="D207" s="268" t="s">
        <v>2503</v>
      </c>
      <c r="E207" s="268" t="s">
        <v>1797</v>
      </c>
      <c r="F207" s="268" t="s">
        <v>2504</v>
      </c>
      <c r="G207" s="267" t="s">
        <v>120</v>
      </c>
      <c r="H207" s="268" t="s">
        <v>2545</v>
      </c>
      <c r="I207" s="268" t="s">
        <v>2546</v>
      </c>
      <c r="J207" s="267" t="s">
        <v>120</v>
      </c>
      <c r="K207" s="270">
        <f>10</f>
        <v>10</v>
      </c>
    </row>
    <row r="208" spans="1:11" ht="76.5">
      <c r="A208" s="267">
        <f t="shared" si="5"/>
        <v>201</v>
      </c>
      <c r="B208" s="267">
        <v>2008</v>
      </c>
      <c r="C208" s="268" t="s">
        <v>2437</v>
      </c>
      <c r="D208" s="268" t="s">
        <v>2503</v>
      </c>
      <c r="E208" s="268" t="s">
        <v>1797</v>
      </c>
      <c r="F208" s="268" t="s">
        <v>2504</v>
      </c>
      <c r="G208" s="267" t="s">
        <v>120</v>
      </c>
      <c r="H208" s="268" t="s">
        <v>2547</v>
      </c>
      <c r="I208" s="268" t="s">
        <v>2548</v>
      </c>
      <c r="J208" s="267" t="s">
        <v>120</v>
      </c>
      <c r="K208" s="270">
        <f>10</f>
        <v>10</v>
      </c>
    </row>
    <row r="209" spans="1:11" ht="63.75">
      <c r="A209" s="267">
        <f t="shared" si="5"/>
        <v>202</v>
      </c>
      <c r="B209" s="267">
        <v>2008</v>
      </c>
      <c r="C209" s="268" t="s">
        <v>2437</v>
      </c>
      <c r="D209" s="268" t="s">
        <v>2503</v>
      </c>
      <c r="E209" s="268" t="s">
        <v>1797</v>
      </c>
      <c r="F209" s="268" t="s">
        <v>2504</v>
      </c>
      <c r="G209" s="267" t="s">
        <v>120</v>
      </c>
      <c r="H209" s="268" t="s">
        <v>2549</v>
      </c>
      <c r="I209" s="268" t="s">
        <v>2550</v>
      </c>
      <c r="J209" s="267" t="s">
        <v>120</v>
      </c>
      <c r="K209" s="270">
        <f>10</f>
        <v>10</v>
      </c>
    </row>
    <row r="210" spans="1:11" ht="63.75">
      <c r="A210" s="267">
        <f t="shared" si="5"/>
        <v>203</v>
      </c>
      <c r="B210" s="267">
        <v>2008</v>
      </c>
      <c r="C210" s="268" t="s">
        <v>2403</v>
      </c>
      <c r="D210" s="268" t="s">
        <v>2503</v>
      </c>
      <c r="E210" s="268" t="s">
        <v>1797</v>
      </c>
      <c r="F210" s="268" t="s">
        <v>2504</v>
      </c>
      <c r="G210" s="267" t="s">
        <v>120</v>
      </c>
      <c r="H210" s="268" t="s">
        <v>2551</v>
      </c>
      <c r="I210" s="268" t="s">
        <v>2552</v>
      </c>
      <c r="J210" s="267" t="s">
        <v>120</v>
      </c>
      <c r="K210" s="270">
        <f>10</f>
        <v>10</v>
      </c>
    </row>
    <row r="211" spans="1:11" ht="63.75">
      <c r="A211" s="267">
        <f t="shared" si="5"/>
        <v>204</v>
      </c>
      <c r="B211" s="267">
        <v>2008</v>
      </c>
      <c r="C211" s="268" t="s">
        <v>2426</v>
      </c>
      <c r="D211" s="268" t="s">
        <v>2503</v>
      </c>
      <c r="E211" s="268" t="s">
        <v>1797</v>
      </c>
      <c r="F211" s="268" t="s">
        <v>2504</v>
      </c>
      <c r="G211" s="267" t="s">
        <v>120</v>
      </c>
      <c r="H211" s="268" t="s">
        <v>2553</v>
      </c>
      <c r="I211" s="268" t="s">
        <v>2554</v>
      </c>
      <c r="J211" s="267" t="s">
        <v>120</v>
      </c>
      <c r="K211" s="270">
        <f>10</f>
        <v>10</v>
      </c>
    </row>
    <row r="212" spans="1:11" ht="63.75">
      <c r="A212" s="267">
        <f t="shared" si="5"/>
        <v>205</v>
      </c>
      <c r="B212" s="267">
        <v>2007</v>
      </c>
      <c r="C212" s="268" t="s">
        <v>2482</v>
      </c>
      <c r="D212" s="268" t="s">
        <v>2503</v>
      </c>
      <c r="E212" s="268" t="s">
        <v>1797</v>
      </c>
      <c r="F212" s="268" t="s">
        <v>2504</v>
      </c>
      <c r="G212" s="267" t="s">
        <v>120</v>
      </c>
      <c r="H212" s="268" t="s">
        <v>2555</v>
      </c>
      <c r="I212" s="268" t="s">
        <v>2556</v>
      </c>
      <c r="J212" s="267" t="s">
        <v>120</v>
      </c>
      <c r="K212" s="270">
        <f>10</f>
        <v>10</v>
      </c>
    </row>
    <row r="213" spans="1:11" ht="63.75">
      <c r="A213" s="267">
        <f t="shared" ref="A213:A277" si="6">A212+1</f>
        <v>206</v>
      </c>
      <c r="B213" s="267">
        <v>2007</v>
      </c>
      <c r="C213" s="268" t="s">
        <v>2398</v>
      </c>
      <c r="D213" s="268" t="s">
        <v>2503</v>
      </c>
      <c r="E213" s="268" t="s">
        <v>1797</v>
      </c>
      <c r="F213" s="268" t="s">
        <v>2504</v>
      </c>
      <c r="G213" s="267" t="s">
        <v>120</v>
      </c>
      <c r="H213" s="268" t="s">
        <v>2557</v>
      </c>
      <c r="I213" s="268" t="s">
        <v>2558</v>
      </c>
      <c r="J213" s="267" t="s">
        <v>120</v>
      </c>
      <c r="K213" s="270">
        <f>10</f>
        <v>10</v>
      </c>
    </row>
    <row r="214" spans="1:11" ht="89.25">
      <c r="A214" s="267">
        <f t="shared" si="6"/>
        <v>207</v>
      </c>
      <c r="B214" s="267">
        <v>2009</v>
      </c>
      <c r="C214" s="268" t="s">
        <v>2441</v>
      </c>
      <c r="D214" s="268" t="s">
        <v>2503</v>
      </c>
      <c r="E214" s="268" t="s">
        <v>1797</v>
      </c>
      <c r="F214" s="268" t="s">
        <v>2504</v>
      </c>
      <c r="G214" s="267" t="s">
        <v>120</v>
      </c>
      <c r="H214" s="268" t="s">
        <v>2559</v>
      </c>
      <c r="I214" s="268" t="s">
        <v>2560</v>
      </c>
      <c r="J214" s="267" t="s">
        <v>2677</v>
      </c>
      <c r="K214" s="270">
        <f>10</f>
        <v>10</v>
      </c>
    </row>
    <row r="215" spans="1:11" ht="63.75">
      <c r="A215" s="267">
        <f t="shared" si="6"/>
        <v>208</v>
      </c>
      <c r="B215" s="267">
        <v>2009</v>
      </c>
      <c r="C215" s="268" t="s">
        <v>2441</v>
      </c>
      <c r="D215" s="268" t="s">
        <v>2503</v>
      </c>
      <c r="E215" s="268" t="s">
        <v>1797</v>
      </c>
      <c r="F215" s="268" t="s">
        <v>2504</v>
      </c>
      <c r="G215" s="267" t="s">
        <v>120</v>
      </c>
      <c r="H215" s="268" t="s">
        <v>2561</v>
      </c>
      <c r="I215" s="268" t="s">
        <v>2562</v>
      </c>
      <c r="J215" s="267" t="s">
        <v>2677</v>
      </c>
      <c r="K215" s="270">
        <f>10</f>
        <v>10</v>
      </c>
    </row>
    <row r="216" spans="1:11" ht="63.75">
      <c r="A216" s="267">
        <f t="shared" si="6"/>
        <v>209</v>
      </c>
      <c r="B216" s="267">
        <v>2009</v>
      </c>
      <c r="C216" s="268" t="s">
        <v>2452</v>
      </c>
      <c r="D216" s="268" t="s">
        <v>2503</v>
      </c>
      <c r="E216" s="268" t="s">
        <v>1797</v>
      </c>
      <c r="F216" s="268" t="s">
        <v>2504</v>
      </c>
      <c r="G216" s="267" t="s">
        <v>120</v>
      </c>
      <c r="H216" s="268" t="s">
        <v>2563</v>
      </c>
      <c r="I216" s="268" t="s">
        <v>2564</v>
      </c>
      <c r="J216" s="267" t="s">
        <v>2565</v>
      </c>
      <c r="K216" s="270">
        <f>10</f>
        <v>10</v>
      </c>
    </row>
    <row r="217" spans="1:11" ht="63.75">
      <c r="A217" s="267">
        <f t="shared" si="6"/>
        <v>210</v>
      </c>
      <c r="B217" s="267">
        <v>2009</v>
      </c>
      <c r="C217" s="268" t="s">
        <v>2410</v>
      </c>
      <c r="D217" s="268" t="s">
        <v>2503</v>
      </c>
      <c r="E217" s="268" t="s">
        <v>1797</v>
      </c>
      <c r="F217" s="268" t="s">
        <v>2504</v>
      </c>
      <c r="G217" s="267" t="s">
        <v>120</v>
      </c>
      <c r="H217" s="268" t="s">
        <v>2566</v>
      </c>
      <c r="I217" s="268" t="s">
        <v>2567</v>
      </c>
      <c r="J217" s="267" t="s">
        <v>2568</v>
      </c>
      <c r="K217" s="270">
        <f>10</f>
        <v>10</v>
      </c>
    </row>
    <row r="218" spans="1:11" ht="63.75">
      <c r="A218" s="267">
        <f t="shared" si="6"/>
        <v>211</v>
      </c>
      <c r="B218" s="267">
        <v>2008</v>
      </c>
      <c r="C218" s="268" t="s">
        <v>2482</v>
      </c>
      <c r="D218" s="268" t="s">
        <v>2503</v>
      </c>
      <c r="E218" s="268" t="s">
        <v>1797</v>
      </c>
      <c r="F218" s="268" t="s">
        <v>2504</v>
      </c>
      <c r="G218" s="267" t="s">
        <v>120</v>
      </c>
      <c r="H218" s="268" t="s">
        <v>2569</v>
      </c>
      <c r="I218" s="268" t="s">
        <v>2570</v>
      </c>
      <c r="J218" s="267" t="s">
        <v>2571</v>
      </c>
      <c r="K218" s="270">
        <f>10</f>
        <v>10</v>
      </c>
    </row>
    <row r="219" spans="1:11" ht="63.75">
      <c r="A219" s="267">
        <f t="shared" si="6"/>
        <v>212</v>
      </c>
      <c r="B219" s="267">
        <v>2008</v>
      </c>
      <c r="C219" s="268" t="s">
        <v>3118</v>
      </c>
      <c r="D219" s="268" t="s">
        <v>2503</v>
      </c>
      <c r="E219" s="268" t="s">
        <v>1797</v>
      </c>
      <c r="F219" s="268" t="s">
        <v>2504</v>
      </c>
      <c r="G219" s="267" t="s">
        <v>120</v>
      </c>
      <c r="H219" s="268" t="s">
        <v>2572</v>
      </c>
      <c r="I219" s="268" t="s">
        <v>2573</v>
      </c>
      <c r="J219" s="268" t="s">
        <v>2574</v>
      </c>
      <c r="K219" s="270">
        <f>10</f>
        <v>10</v>
      </c>
    </row>
    <row r="220" spans="1:11" ht="63.75">
      <c r="A220" s="267">
        <f t="shared" si="6"/>
        <v>213</v>
      </c>
      <c r="B220" s="267">
        <v>2008</v>
      </c>
      <c r="C220" s="268" t="s">
        <v>2437</v>
      </c>
      <c r="D220" s="268" t="s">
        <v>2503</v>
      </c>
      <c r="E220" s="268" t="s">
        <v>1797</v>
      </c>
      <c r="F220" s="268" t="s">
        <v>2504</v>
      </c>
      <c r="G220" s="267" t="s">
        <v>120</v>
      </c>
      <c r="H220" s="268" t="s">
        <v>2575</v>
      </c>
      <c r="I220" s="268" t="s">
        <v>2576</v>
      </c>
      <c r="J220" s="268" t="s">
        <v>2466</v>
      </c>
      <c r="K220" s="270">
        <f>10</f>
        <v>10</v>
      </c>
    </row>
    <row r="221" spans="1:11" ht="63.75">
      <c r="A221" s="267">
        <f t="shared" si="6"/>
        <v>214</v>
      </c>
      <c r="B221" s="267">
        <v>2008</v>
      </c>
      <c r="C221" s="268" t="s">
        <v>2437</v>
      </c>
      <c r="D221" s="268" t="s">
        <v>2503</v>
      </c>
      <c r="E221" s="268" t="s">
        <v>1797</v>
      </c>
      <c r="F221" s="268" t="s">
        <v>2504</v>
      </c>
      <c r="G221" s="267" t="s">
        <v>120</v>
      </c>
      <c r="H221" s="268" t="s">
        <v>2577</v>
      </c>
      <c r="I221" s="268" t="s">
        <v>2578</v>
      </c>
      <c r="J221" s="267" t="s">
        <v>2579</v>
      </c>
      <c r="K221" s="270">
        <f>10</f>
        <v>10</v>
      </c>
    </row>
    <row r="222" spans="1:11" ht="63.75">
      <c r="A222" s="267">
        <f t="shared" si="6"/>
        <v>215</v>
      </c>
      <c r="B222" s="267">
        <v>2008</v>
      </c>
      <c r="C222" s="268" t="s">
        <v>2398</v>
      </c>
      <c r="D222" s="268" t="s">
        <v>2503</v>
      </c>
      <c r="E222" s="268" t="s">
        <v>1797</v>
      </c>
      <c r="F222" s="268" t="s">
        <v>2504</v>
      </c>
      <c r="G222" s="267" t="s">
        <v>120</v>
      </c>
      <c r="H222" s="268" t="s">
        <v>2580</v>
      </c>
      <c r="I222" s="268" t="s">
        <v>2581</v>
      </c>
      <c r="J222" s="267" t="s">
        <v>2582</v>
      </c>
      <c r="K222" s="270">
        <f>10</f>
        <v>10</v>
      </c>
    </row>
    <row r="223" spans="1:11" ht="76.5">
      <c r="A223" s="267">
        <f t="shared" si="6"/>
        <v>216</v>
      </c>
      <c r="B223" s="267">
        <v>2008</v>
      </c>
      <c r="C223" s="268" t="s">
        <v>2403</v>
      </c>
      <c r="D223" s="268" t="s">
        <v>2503</v>
      </c>
      <c r="E223" s="268" t="s">
        <v>1797</v>
      </c>
      <c r="F223" s="268" t="s">
        <v>2504</v>
      </c>
      <c r="G223" s="267" t="s">
        <v>120</v>
      </c>
      <c r="H223" s="268" t="s">
        <v>2583</v>
      </c>
      <c r="I223" s="268" t="s">
        <v>2584</v>
      </c>
      <c r="J223" s="267" t="s">
        <v>3089</v>
      </c>
      <c r="K223" s="270">
        <f>10</f>
        <v>10</v>
      </c>
    </row>
    <row r="224" spans="1:11" ht="63.75">
      <c r="A224" s="267">
        <f t="shared" si="6"/>
        <v>217</v>
      </c>
      <c r="B224" s="267">
        <v>2008</v>
      </c>
      <c r="C224" s="268" t="s">
        <v>2410</v>
      </c>
      <c r="D224" s="268" t="s">
        <v>2503</v>
      </c>
      <c r="E224" s="268" t="s">
        <v>1797</v>
      </c>
      <c r="F224" s="268" t="s">
        <v>2504</v>
      </c>
      <c r="G224" s="267" t="s">
        <v>120</v>
      </c>
      <c r="H224" s="268" t="s">
        <v>2585</v>
      </c>
      <c r="I224" s="268" t="s">
        <v>2586</v>
      </c>
      <c r="J224" s="267" t="s">
        <v>2587</v>
      </c>
      <c r="K224" s="270">
        <f>10</f>
        <v>10</v>
      </c>
    </row>
    <row r="225" spans="1:11" ht="63.75">
      <c r="A225" s="267">
        <f t="shared" si="6"/>
        <v>218</v>
      </c>
      <c r="B225" s="267">
        <v>2007</v>
      </c>
      <c r="C225" s="268" t="s">
        <v>2437</v>
      </c>
      <c r="D225" s="268" t="s">
        <v>2503</v>
      </c>
      <c r="E225" s="268" t="s">
        <v>1797</v>
      </c>
      <c r="F225" s="268" t="s">
        <v>2504</v>
      </c>
      <c r="G225" s="267" t="s">
        <v>120</v>
      </c>
      <c r="H225" s="268" t="s">
        <v>2588</v>
      </c>
      <c r="I225" s="268" t="s">
        <v>2589</v>
      </c>
      <c r="J225" s="268" t="s">
        <v>2590</v>
      </c>
      <c r="K225" s="270">
        <f>10</f>
        <v>10</v>
      </c>
    </row>
    <row r="226" spans="1:11" ht="63.75">
      <c r="A226" s="267">
        <f t="shared" si="6"/>
        <v>219</v>
      </c>
      <c r="B226" s="267">
        <v>2007</v>
      </c>
      <c r="C226" s="268" t="s">
        <v>2441</v>
      </c>
      <c r="D226" s="268" t="s">
        <v>2503</v>
      </c>
      <c r="E226" s="268" t="s">
        <v>1797</v>
      </c>
      <c r="F226" s="268" t="s">
        <v>2504</v>
      </c>
      <c r="G226" s="267" t="s">
        <v>120</v>
      </c>
      <c r="H226" s="268" t="s">
        <v>2591</v>
      </c>
      <c r="I226" s="268" t="s">
        <v>2592</v>
      </c>
      <c r="J226" s="267" t="s">
        <v>2593</v>
      </c>
      <c r="K226" s="270">
        <f>10</f>
        <v>10</v>
      </c>
    </row>
    <row r="227" spans="1:11" ht="63.75">
      <c r="A227" s="267">
        <f t="shared" si="6"/>
        <v>220</v>
      </c>
      <c r="B227" s="267">
        <v>2007</v>
      </c>
      <c r="C227" s="268" t="s">
        <v>2422</v>
      </c>
      <c r="D227" s="268" t="s">
        <v>2503</v>
      </c>
      <c r="E227" s="268" t="s">
        <v>1797</v>
      </c>
      <c r="F227" s="268" t="s">
        <v>2504</v>
      </c>
      <c r="G227" s="267" t="s">
        <v>120</v>
      </c>
      <c r="H227" s="268" t="s">
        <v>2594</v>
      </c>
      <c r="I227" s="268" t="s">
        <v>2595</v>
      </c>
      <c r="J227" s="268" t="s">
        <v>2596</v>
      </c>
      <c r="K227" s="270">
        <f>10</f>
        <v>10</v>
      </c>
    </row>
    <row r="228" spans="1:11" ht="63.75">
      <c r="A228" s="267">
        <f t="shared" si="6"/>
        <v>221</v>
      </c>
      <c r="B228" s="267">
        <v>2011</v>
      </c>
      <c r="C228" s="268" t="s">
        <v>2426</v>
      </c>
      <c r="D228" s="268" t="s">
        <v>2503</v>
      </c>
      <c r="E228" s="268" t="s">
        <v>1797</v>
      </c>
      <c r="F228" s="268" t="s">
        <v>2504</v>
      </c>
      <c r="G228" s="267" t="s">
        <v>120</v>
      </c>
      <c r="H228" s="268" t="s">
        <v>2597</v>
      </c>
      <c r="I228" s="268" t="s">
        <v>2598</v>
      </c>
      <c r="J228" s="267" t="s">
        <v>2599</v>
      </c>
      <c r="K228" s="270">
        <f>10</f>
        <v>10</v>
      </c>
    </row>
    <row r="229" spans="1:11" ht="63.75">
      <c r="A229" s="267">
        <f t="shared" si="6"/>
        <v>222</v>
      </c>
      <c r="B229" s="267">
        <v>2010</v>
      </c>
      <c r="C229" s="268" t="s">
        <v>2422</v>
      </c>
      <c r="D229" s="268" t="s">
        <v>2503</v>
      </c>
      <c r="E229" s="268" t="s">
        <v>1797</v>
      </c>
      <c r="F229" s="268" t="s">
        <v>2504</v>
      </c>
      <c r="G229" s="267" t="s">
        <v>120</v>
      </c>
      <c r="H229" s="268" t="s">
        <v>2600</v>
      </c>
      <c r="I229" s="268" t="s">
        <v>2601</v>
      </c>
      <c r="J229" s="267" t="s">
        <v>2602</v>
      </c>
      <c r="K229" s="270">
        <f>10</f>
        <v>10</v>
      </c>
    </row>
    <row r="230" spans="1:11" ht="63.75">
      <c r="A230" s="267">
        <f t="shared" si="6"/>
        <v>223</v>
      </c>
      <c r="B230" s="267">
        <v>2010</v>
      </c>
      <c r="C230" s="268" t="s">
        <v>2426</v>
      </c>
      <c r="D230" s="268" t="s">
        <v>2503</v>
      </c>
      <c r="E230" s="268" t="s">
        <v>1797</v>
      </c>
      <c r="F230" s="268" t="s">
        <v>2504</v>
      </c>
      <c r="G230" s="267" t="s">
        <v>120</v>
      </c>
      <c r="H230" s="268" t="s">
        <v>2603</v>
      </c>
      <c r="I230" s="268" t="s">
        <v>2604</v>
      </c>
      <c r="J230" s="267" t="s">
        <v>2605</v>
      </c>
      <c r="K230" s="270">
        <f>10</f>
        <v>10</v>
      </c>
    </row>
    <row r="231" spans="1:11" ht="63.75">
      <c r="A231" s="267">
        <f t="shared" si="6"/>
        <v>224</v>
      </c>
      <c r="B231" s="267">
        <v>2009</v>
      </c>
      <c r="C231" s="268" t="s">
        <v>2441</v>
      </c>
      <c r="D231" s="268" t="s">
        <v>2503</v>
      </c>
      <c r="E231" s="268" t="s">
        <v>1797</v>
      </c>
      <c r="F231" s="268" t="s">
        <v>2504</v>
      </c>
      <c r="G231" s="267" t="s">
        <v>120</v>
      </c>
      <c r="H231" s="268" t="s">
        <v>2606</v>
      </c>
      <c r="I231" s="268" t="s">
        <v>2607</v>
      </c>
      <c r="J231" s="267" t="s">
        <v>2608</v>
      </c>
      <c r="K231" s="270">
        <f>10</f>
        <v>10</v>
      </c>
    </row>
    <row r="232" spans="1:11" ht="63.75">
      <c r="A232" s="267">
        <f t="shared" si="6"/>
        <v>225</v>
      </c>
      <c r="B232" s="267">
        <v>2009</v>
      </c>
      <c r="C232" s="267" t="s">
        <v>2609</v>
      </c>
      <c r="D232" s="268" t="s">
        <v>2503</v>
      </c>
      <c r="E232" s="268" t="s">
        <v>1797</v>
      </c>
      <c r="F232" s="268" t="s">
        <v>2504</v>
      </c>
      <c r="G232" s="267" t="s">
        <v>120</v>
      </c>
      <c r="H232" s="268" t="s">
        <v>2610</v>
      </c>
      <c r="I232" s="268" t="s">
        <v>2611</v>
      </c>
      <c r="J232" s="267" t="s">
        <v>2612</v>
      </c>
      <c r="K232" s="270">
        <f>10</f>
        <v>10</v>
      </c>
    </row>
    <row r="233" spans="1:11" ht="76.5">
      <c r="A233" s="267">
        <f t="shared" si="6"/>
        <v>226</v>
      </c>
      <c r="B233" s="267">
        <v>2009</v>
      </c>
      <c r="C233" s="268" t="s">
        <v>3108</v>
      </c>
      <c r="D233" s="268" t="s">
        <v>2503</v>
      </c>
      <c r="E233" s="268" t="s">
        <v>1797</v>
      </c>
      <c r="F233" s="268" t="s">
        <v>2504</v>
      </c>
      <c r="G233" s="267" t="s">
        <v>120</v>
      </c>
      <c r="H233" s="268" t="s">
        <v>2613</v>
      </c>
      <c r="I233" s="268" t="s">
        <v>2614</v>
      </c>
      <c r="J233" s="267" t="s">
        <v>2499</v>
      </c>
      <c r="K233" s="270">
        <f>10</f>
        <v>10</v>
      </c>
    </row>
    <row r="234" spans="1:11" ht="63.75">
      <c r="A234" s="267">
        <f t="shared" si="6"/>
        <v>227</v>
      </c>
      <c r="B234" s="267">
        <v>2008</v>
      </c>
      <c r="C234" s="268" t="s">
        <v>2398</v>
      </c>
      <c r="D234" s="268" t="s">
        <v>2503</v>
      </c>
      <c r="E234" s="268" t="s">
        <v>1797</v>
      </c>
      <c r="F234" s="268" t="s">
        <v>2504</v>
      </c>
      <c r="G234" s="267" t="s">
        <v>120</v>
      </c>
      <c r="H234" s="268" t="s">
        <v>2615</v>
      </c>
      <c r="I234" s="268" t="s">
        <v>2616</v>
      </c>
      <c r="J234" s="267" t="s">
        <v>2582</v>
      </c>
      <c r="K234" s="270">
        <f>10</f>
        <v>10</v>
      </c>
    </row>
    <row r="235" spans="1:11" ht="63.75">
      <c r="A235" s="267">
        <f t="shared" si="6"/>
        <v>228</v>
      </c>
      <c r="B235" s="267">
        <v>2008</v>
      </c>
      <c r="C235" s="268" t="s">
        <v>2398</v>
      </c>
      <c r="D235" s="268" t="s">
        <v>2503</v>
      </c>
      <c r="E235" s="268" t="s">
        <v>1797</v>
      </c>
      <c r="F235" s="268" t="s">
        <v>2504</v>
      </c>
      <c r="G235" s="267" t="s">
        <v>120</v>
      </c>
      <c r="H235" s="268" t="s">
        <v>2617</v>
      </c>
      <c r="I235" s="268" t="s">
        <v>2618</v>
      </c>
      <c r="J235" s="267" t="s">
        <v>1961</v>
      </c>
      <c r="K235" s="270">
        <f>10</f>
        <v>10</v>
      </c>
    </row>
    <row r="236" spans="1:11" ht="63.75">
      <c r="A236" s="267">
        <f t="shared" si="6"/>
        <v>229</v>
      </c>
      <c r="B236" s="267">
        <v>2008</v>
      </c>
      <c r="C236" s="268" t="s">
        <v>2426</v>
      </c>
      <c r="D236" s="269" t="s">
        <v>2203</v>
      </c>
      <c r="E236" s="268" t="s">
        <v>2619</v>
      </c>
      <c r="F236" s="268" t="s">
        <v>2620</v>
      </c>
      <c r="G236" s="267" t="s">
        <v>2621</v>
      </c>
      <c r="H236" s="268" t="s">
        <v>2622</v>
      </c>
      <c r="I236" s="268" t="s">
        <v>2623</v>
      </c>
      <c r="J236" s="267" t="s">
        <v>120</v>
      </c>
      <c r="K236" s="270">
        <f>10</f>
        <v>10</v>
      </c>
    </row>
    <row r="237" spans="1:11" ht="63.75">
      <c r="A237" s="267">
        <f t="shared" si="6"/>
        <v>230</v>
      </c>
      <c r="B237" s="267">
        <v>2009</v>
      </c>
      <c r="C237" s="268" t="s">
        <v>2441</v>
      </c>
      <c r="D237" s="269" t="s">
        <v>2203</v>
      </c>
      <c r="E237" s="268" t="s">
        <v>2619</v>
      </c>
      <c r="F237" s="268" t="s">
        <v>2620</v>
      </c>
      <c r="G237" s="267" t="s">
        <v>2621</v>
      </c>
      <c r="H237" s="268" t="s">
        <v>2624</v>
      </c>
      <c r="I237" s="268" t="s">
        <v>2625</v>
      </c>
      <c r="J237" s="267" t="s">
        <v>2445</v>
      </c>
      <c r="K237" s="270">
        <f>10</f>
        <v>10</v>
      </c>
    </row>
    <row r="238" spans="1:11" ht="63.75">
      <c r="A238" s="267">
        <f t="shared" si="6"/>
        <v>231</v>
      </c>
      <c r="B238" s="267">
        <v>2007</v>
      </c>
      <c r="C238" s="268" t="s">
        <v>2398</v>
      </c>
      <c r="D238" s="269" t="s">
        <v>2203</v>
      </c>
      <c r="E238" s="268" t="s">
        <v>2619</v>
      </c>
      <c r="F238" s="268" t="s">
        <v>2620</v>
      </c>
      <c r="G238" s="267" t="s">
        <v>2621</v>
      </c>
      <c r="H238" s="268" t="s">
        <v>2626</v>
      </c>
      <c r="I238" s="268" t="s">
        <v>2627</v>
      </c>
      <c r="J238" s="267" t="s">
        <v>2628</v>
      </c>
      <c r="K238" s="270">
        <f>10</f>
        <v>10</v>
      </c>
    </row>
    <row r="239" spans="1:11" ht="76.5">
      <c r="A239" s="267">
        <f t="shared" si="6"/>
        <v>232</v>
      </c>
      <c r="B239" s="267">
        <v>2006</v>
      </c>
      <c r="C239" s="268" t="s">
        <v>2398</v>
      </c>
      <c r="D239" s="269" t="s">
        <v>2203</v>
      </c>
      <c r="E239" s="268" t="s">
        <v>2619</v>
      </c>
      <c r="F239" s="268" t="s">
        <v>2620</v>
      </c>
      <c r="G239" s="267" t="s">
        <v>2621</v>
      </c>
      <c r="H239" s="268" t="s">
        <v>2629</v>
      </c>
      <c r="I239" s="268" t="s">
        <v>2630</v>
      </c>
      <c r="J239" s="268" t="s">
        <v>2631</v>
      </c>
      <c r="K239" s="270">
        <f>10</f>
        <v>10</v>
      </c>
    </row>
    <row r="240" spans="1:11" ht="63.75">
      <c r="A240" s="267">
        <f t="shared" si="6"/>
        <v>233</v>
      </c>
      <c r="B240" s="267">
        <v>2008</v>
      </c>
      <c r="C240" s="268" t="s">
        <v>2441</v>
      </c>
      <c r="D240" s="269" t="s">
        <v>2203</v>
      </c>
      <c r="E240" s="268" t="s">
        <v>2619</v>
      </c>
      <c r="F240" s="268" t="s">
        <v>2620</v>
      </c>
      <c r="G240" s="267" t="s">
        <v>2621</v>
      </c>
      <c r="H240" s="268" t="s">
        <v>2632</v>
      </c>
      <c r="I240" s="268" t="s">
        <v>2633</v>
      </c>
      <c r="J240" s="267" t="s">
        <v>2634</v>
      </c>
      <c r="K240" s="270">
        <f>10</f>
        <v>10</v>
      </c>
    </row>
    <row r="241" spans="1:11" ht="63.75">
      <c r="A241" s="267">
        <f t="shared" si="6"/>
        <v>234</v>
      </c>
      <c r="B241" s="267">
        <v>2006</v>
      </c>
      <c r="C241" s="268" t="s">
        <v>2492</v>
      </c>
      <c r="D241" s="269" t="s">
        <v>2203</v>
      </c>
      <c r="E241" s="268" t="s">
        <v>2619</v>
      </c>
      <c r="F241" s="268" t="s">
        <v>2620</v>
      </c>
      <c r="G241" s="267" t="s">
        <v>2621</v>
      </c>
      <c r="H241" s="268" t="s">
        <v>2635</v>
      </c>
      <c r="I241" s="268" t="s">
        <v>2636</v>
      </c>
      <c r="J241" s="268" t="s">
        <v>2491</v>
      </c>
      <c r="K241" s="270">
        <f>10</f>
        <v>10</v>
      </c>
    </row>
    <row r="242" spans="1:11" ht="63.75">
      <c r="A242" s="267">
        <f t="shared" si="6"/>
        <v>235</v>
      </c>
      <c r="B242" s="267">
        <v>2006</v>
      </c>
      <c r="C242" s="268" t="s">
        <v>2492</v>
      </c>
      <c r="D242" s="269" t="s">
        <v>2203</v>
      </c>
      <c r="E242" s="268" t="s">
        <v>2619</v>
      </c>
      <c r="F242" s="268" t="s">
        <v>2620</v>
      </c>
      <c r="G242" s="267" t="s">
        <v>2621</v>
      </c>
      <c r="H242" s="268" t="s">
        <v>2637</v>
      </c>
      <c r="I242" s="268" t="s">
        <v>2638</v>
      </c>
      <c r="J242" s="268" t="s">
        <v>2491</v>
      </c>
      <c r="K242" s="270">
        <f>10</f>
        <v>10</v>
      </c>
    </row>
    <row r="243" spans="1:11" ht="63.75">
      <c r="A243" s="267">
        <f t="shared" si="6"/>
        <v>236</v>
      </c>
      <c r="B243" s="267">
        <v>2008</v>
      </c>
      <c r="C243" s="268" t="s">
        <v>2452</v>
      </c>
      <c r="D243" s="269" t="s">
        <v>2203</v>
      </c>
      <c r="E243" s="268" t="s">
        <v>2619</v>
      </c>
      <c r="F243" s="268" t="s">
        <v>2620</v>
      </c>
      <c r="G243" s="267" t="s">
        <v>2621</v>
      </c>
      <c r="H243" s="268" t="s">
        <v>2639</v>
      </c>
      <c r="I243" s="268" t="s">
        <v>2640</v>
      </c>
      <c r="J243" s="268" t="s">
        <v>2641</v>
      </c>
      <c r="K243" s="270">
        <f>10</f>
        <v>10</v>
      </c>
    </row>
    <row r="244" spans="1:11" ht="63.75">
      <c r="A244" s="267">
        <f t="shared" si="6"/>
        <v>237</v>
      </c>
      <c r="B244" s="267">
        <v>2008</v>
      </c>
      <c r="C244" s="268" t="s">
        <v>2452</v>
      </c>
      <c r="D244" s="269" t="s">
        <v>2203</v>
      </c>
      <c r="E244" s="268" t="s">
        <v>2619</v>
      </c>
      <c r="F244" s="268" t="s">
        <v>2620</v>
      </c>
      <c r="G244" s="267" t="s">
        <v>2621</v>
      </c>
      <c r="H244" s="268" t="s">
        <v>2642</v>
      </c>
      <c r="I244" s="268" t="s">
        <v>2643</v>
      </c>
      <c r="J244" s="268" t="s">
        <v>2491</v>
      </c>
      <c r="K244" s="270">
        <f>10</f>
        <v>10</v>
      </c>
    </row>
    <row r="245" spans="1:11" ht="63.75">
      <c r="A245" s="267">
        <f t="shared" si="6"/>
        <v>238</v>
      </c>
      <c r="B245" s="267">
        <v>2006</v>
      </c>
      <c r="C245" s="268" t="s">
        <v>2482</v>
      </c>
      <c r="D245" s="269" t="s">
        <v>2203</v>
      </c>
      <c r="E245" s="268" t="s">
        <v>2619</v>
      </c>
      <c r="F245" s="268" t="s">
        <v>2620</v>
      </c>
      <c r="G245" s="267" t="s">
        <v>2621</v>
      </c>
      <c r="H245" s="268" t="s">
        <v>2644</v>
      </c>
      <c r="I245" s="268" t="s">
        <v>2645</v>
      </c>
      <c r="J245" s="268" t="s">
        <v>2646</v>
      </c>
      <c r="K245" s="270">
        <f>10</f>
        <v>10</v>
      </c>
    </row>
    <row r="246" spans="1:11" ht="76.5">
      <c r="A246" s="267">
        <f t="shared" si="6"/>
        <v>239</v>
      </c>
      <c r="B246" s="267">
        <v>2010</v>
      </c>
      <c r="C246" s="267" t="s">
        <v>2647</v>
      </c>
      <c r="D246" s="268" t="s">
        <v>2648</v>
      </c>
      <c r="E246" s="268" t="s">
        <v>2649</v>
      </c>
      <c r="F246" s="268" t="s">
        <v>2650</v>
      </c>
      <c r="G246" s="267" t="s">
        <v>1790</v>
      </c>
      <c r="H246" s="268" t="s">
        <v>2651</v>
      </c>
      <c r="I246" s="268" t="s">
        <v>2652</v>
      </c>
      <c r="J246" s="267" t="s">
        <v>1762</v>
      </c>
      <c r="K246" s="270">
        <f>10</f>
        <v>10</v>
      </c>
    </row>
    <row r="247" spans="1:11" ht="63.75">
      <c r="A247" s="267">
        <f t="shared" si="6"/>
        <v>240</v>
      </c>
      <c r="B247" s="267">
        <v>2010</v>
      </c>
      <c r="C247" s="268" t="s">
        <v>2492</v>
      </c>
      <c r="D247" s="269" t="s">
        <v>2203</v>
      </c>
      <c r="E247" s="268" t="s">
        <v>2619</v>
      </c>
      <c r="F247" s="268" t="s">
        <v>2620</v>
      </c>
      <c r="G247" s="267" t="s">
        <v>2621</v>
      </c>
      <c r="H247" s="268" t="s">
        <v>2653</v>
      </c>
      <c r="I247" s="268" t="s">
        <v>2654</v>
      </c>
      <c r="J247" s="267" t="s">
        <v>1768</v>
      </c>
      <c r="K247" s="270">
        <f>10</f>
        <v>10</v>
      </c>
    </row>
    <row r="248" spans="1:11" ht="63.75">
      <c r="A248" s="267">
        <f t="shared" si="6"/>
        <v>241</v>
      </c>
      <c r="B248" s="267">
        <v>2010</v>
      </c>
      <c r="C248" s="268" t="s">
        <v>2403</v>
      </c>
      <c r="D248" s="269" t="s">
        <v>2203</v>
      </c>
      <c r="E248" s="268" t="s">
        <v>2619</v>
      </c>
      <c r="F248" s="268" t="s">
        <v>2620</v>
      </c>
      <c r="G248" s="267" t="s">
        <v>2621</v>
      </c>
      <c r="H248" s="268" t="s">
        <v>2404</v>
      </c>
      <c r="I248" s="268" t="s">
        <v>2405</v>
      </c>
      <c r="J248" s="267" t="s">
        <v>120</v>
      </c>
      <c r="K248" s="270">
        <f>10</f>
        <v>10</v>
      </c>
    </row>
    <row r="249" spans="1:11" ht="63.75">
      <c r="A249" s="267">
        <f t="shared" si="6"/>
        <v>242</v>
      </c>
      <c r="B249" s="267">
        <v>2010</v>
      </c>
      <c r="C249" s="268" t="s">
        <v>2403</v>
      </c>
      <c r="D249" s="269" t="s">
        <v>2203</v>
      </c>
      <c r="E249" s="268" t="s">
        <v>2619</v>
      </c>
      <c r="F249" s="268" t="s">
        <v>2620</v>
      </c>
      <c r="G249" s="267" t="s">
        <v>2621</v>
      </c>
      <c r="H249" s="268" t="s">
        <v>2406</v>
      </c>
      <c r="I249" s="268" t="s">
        <v>2407</v>
      </c>
      <c r="J249" s="267" t="s">
        <v>1790</v>
      </c>
      <c r="K249" s="270">
        <f>10</f>
        <v>10</v>
      </c>
    </row>
    <row r="250" spans="1:11" ht="63.75">
      <c r="A250" s="267">
        <f t="shared" si="6"/>
        <v>243</v>
      </c>
      <c r="B250" s="267">
        <v>2010</v>
      </c>
      <c r="C250" s="268" t="s">
        <v>2410</v>
      </c>
      <c r="D250" s="269" t="s">
        <v>2203</v>
      </c>
      <c r="E250" s="268" t="s">
        <v>2619</v>
      </c>
      <c r="F250" s="268" t="s">
        <v>2620</v>
      </c>
      <c r="G250" s="267" t="s">
        <v>2621</v>
      </c>
      <c r="H250" s="268" t="s">
        <v>2411</v>
      </c>
      <c r="I250" s="268" t="s">
        <v>2412</v>
      </c>
      <c r="J250" s="267" t="s">
        <v>1784</v>
      </c>
      <c r="K250" s="270">
        <f>10</f>
        <v>10</v>
      </c>
    </row>
    <row r="251" spans="1:11" ht="63.75">
      <c r="A251" s="267">
        <f t="shared" si="6"/>
        <v>244</v>
      </c>
      <c r="B251" s="267">
        <v>2010</v>
      </c>
      <c r="C251" s="268" t="s">
        <v>2410</v>
      </c>
      <c r="D251" s="269" t="s">
        <v>2203</v>
      </c>
      <c r="E251" s="268" t="s">
        <v>2619</v>
      </c>
      <c r="F251" s="268" t="s">
        <v>2620</v>
      </c>
      <c r="G251" s="267" t="s">
        <v>2621</v>
      </c>
      <c r="H251" s="268" t="s">
        <v>2413</v>
      </c>
      <c r="I251" s="268" t="s">
        <v>2414</v>
      </c>
      <c r="J251" s="267" t="s">
        <v>1768</v>
      </c>
      <c r="K251" s="270">
        <f>10</f>
        <v>10</v>
      </c>
    </row>
    <row r="252" spans="1:11" ht="63.75">
      <c r="A252" s="267">
        <f t="shared" si="6"/>
        <v>245</v>
      </c>
      <c r="B252" s="267">
        <v>2010</v>
      </c>
      <c r="C252" s="268" t="s">
        <v>3108</v>
      </c>
      <c r="D252" s="269" t="s">
        <v>2203</v>
      </c>
      <c r="E252" s="268" t="s">
        <v>2619</v>
      </c>
      <c r="F252" s="268" t="s">
        <v>2620</v>
      </c>
      <c r="G252" s="267" t="s">
        <v>2621</v>
      </c>
      <c r="H252" s="268" t="s">
        <v>2415</v>
      </c>
      <c r="I252" s="268" t="s">
        <v>2416</v>
      </c>
      <c r="J252" s="267" t="s">
        <v>120</v>
      </c>
      <c r="K252" s="270">
        <f>10</f>
        <v>10</v>
      </c>
    </row>
    <row r="253" spans="1:11" ht="63.75">
      <c r="A253" s="267">
        <f t="shared" si="6"/>
        <v>246</v>
      </c>
      <c r="B253" s="267">
        <v>2009</v>
      </c>
      <c r="C253" s="268" t="s">
        <v>2422</v>
      </c>
      <c r="D253" s="269" t="s">
        <v>2203</v>
      </c>
      <c r="E253" s="268" t="s">
        <v>2619</v>
      </c>
      <c r="F253" s="268" t="s">
        <v>2620</v>
      </c>
      <c r="G253" s="267" t="s">
        <v>2621</v>
      </c>
      <c r="H253" s="268" t="s">
        <v>2423</v>
      </c>
      <c r="I253" s="268" t="s">
        <v>2424</v>
      </c>
      <c r="J253" s="267" t="s">
        <v>2425</v>
      </c>
      <c r="K253" s="270">
        <f>10</f>
        <v>10</v>
      </c>
    </row>
    <row r="254" spans="1:11" ht="63.75">
      <c r="A254" s="267">
        <f t="shared" si="6"/>
        <v>247</v>
      </c>
      <c r="B254" s="267">
        <v>2008</v>
      </c>
      <c r="C254" s="268" t="s">
        <v>2441</v>
      </c>
      <c r="D254" s="269" t="s">
        <v>2203</v>
      </c>
      <c r="E254" s="268" t="s">
        <v>2619</v>
      </c>
      <c r="F254" s="268" t="s">
        <v>2620</v>
      </c>
      <c r="G254" s="267" t="s">
        <v>2621</v>
      </c>
      <c r="H254" s="268" t="s">
        <v>2655</v>
      </c>
      <c r="I254" s="268" t="s">
        <v>2656</v>
      </c>
      <c r="J254" s="267" t="s">
        <v>2657</v>
      </c>
      <c r="K254" s="270">
        <f>10</f>
        <v>10</v>
      </c>
    </row>
    <row r="255" spans="1:11" ht="63.75">
      <c r="A255" s="267">
        <f t="shared" si="6"/>
        <v>248</v>
      </c>
      <c r="B255" s="267">
        <v>2007</v>
      </c>
      <c r="C255" s="267" t="s">
        <v>3118</v>
      </c>
      <c r="D255" s="269" t="s">
        <v>2203</v>
      </c>
      <c r="E255" s="268" t="s">
        <v>2619</v>
      </c>
      <c r="F255" s="268" t="s">
        <v>2620</v>
      </c>
      <c r="G255" s="267" t="s">
        <v>2621</v>
      </c>
      <c r="H255" s="267" t="s">
        <v>2658</v>
      </c>
      <c r="I255" s="267" t="s">
        <v>2659</v>
      </c>
      <c r="J255" s="267" t="s">
        <v>1790</v>
      </c>
      <c r="K255" s="270">
        <f>10</f>
        <v>10</v>
      </c>
    </row>
    <row r="256" spans="1:11" ht="63.75">
      <c r="A256" s="267">
        <f t="shared" si="6"/>
        <v>249</v>
      </c>
      <c r="B256" s="267">
        <v>2009</v>
      </c>
      <c r="C256" s="268" t="s">
        <v>3118</v>
      </c>
      <c r="D256" s="269" t="s">
        <v>2203</v>
      </c>
      <c r="E256" s="268" t="s">
        <v>2619</v>
      </c>
      <c r="F256" s="268" t="s">
        <v>2620</v>
      </c>
      <c r="G256" s="267" t="s">
        <v>2621</v>
      </c>
      <c r="H256" s="268" t="s">
        <v>2430</v>
      </c>
      <c r="I256" s="267" t="s">
        <v>2431</v>
      </c>
      <c r="J256" s="267" t="s">
        <v>2432</v>
      </c>
      <c r="K256" s="270">
        <f>10</f>
        <v>10</v>
      </c>
    </row>
    <row r="257" spans="1:11" ht="63.75">
      <c r="A257" s="267">
        <f t="shared" si="6"/>
        <v>250</v>
      </c>
      <c r="B257" s="267">
        <v>2009</v>
      </c>
      <c r="C257" s="268" t="s">
        <v>2441</v>
      </c>
      <c r="D257" s="269" t="s">
        <v>2203</v>
      </c>
      <c r="E257" s="268" t="s">
        <v>2619</v>
      </c>
      <c r="F257" s="268" t="s">
        <v>2620</v>
      </c>
      <c r="G257" s="267" t="s">
        <v>2621</v>
      </c>
      <c r="H257" s="268" t="s">
        <v>2446</v>
      </c>
      <c r="I257" s="268" t="s">
        <v>2447</v>
      </c>
      <c r="J257" s="267" t="s">
        <v>2445</v>
      </c>
      <c r="K257" s="270">
        <f>10</f>
        <v>10</v>
      </c>
    </row>
    <row r="258" spans="1:11" ht="89.25">
      <c r="A258" s="267">
        <f t="shared" si="6"/>
        <v>251</v>
      </c>
      <c r="B258" s="267">
        <v>2009</v>
      </c>
      <c r="C258" s="268" t="s">
        <v>2422</v>
      </c>
      <c r="D258" s="269" t="s">
        <v>2203</v>
      </c>
      <c r="E258" s="268" t="s">
        <v>2619</v>
      </c>
      <c r="F258" s="268" t="s">
        <v>2620</v>
      </c>
      <c r="G258" s="267" t="s">
        <v>2621</v>
      </c>
      <c r="H258" s="268" t="s">
        <v>2660</v>
      </c>
      <c r="I258" s="268" t="s">
        <v>2449</v>
      </c>
      <c r="J258" s="267" t="s">
        <v>2450</v>
      </c>
      <c r="K258" s="270">
        <f>10</f>
        <v>10</v>
      </c>
    </row>
    <row r="259" spans="1:11" ht="63.75">
      <c r="A259" s="267">
        <f t="shared" si="6"/>
        <v>252</v>
      </c>
      <c r="B259" s="267">
        <v>2009</v>
      </c>
      <c r="C259" s="268" t="s">
        <v>2422</v>
      </c>
      <c r="D259" s="269" t="s">
        <v>2203</v>
      </c>
      <c r="E259" s="268" t="s">
        <v>2619</v>
      </c>
      <c r="F259" s="268" t="s">
        <v>2620</v>
      </c>
      <c r="G259" s="267" t="s">
        <v>2621</v>
      </c>
      <c r="H259" s="268" t="s">
        <v>2661</v>
      </c>
      <c r="I259" s="268" t="s">
        <v>2451</v>
      </c>
      <c r="J259" s="267" t="s">
        <v>2450</v>
      </c>
      <c r="K259" s="270">
        <f>10</f>
        <v>10</v>
      </c>
    </row>
    <row r="260" spans="1:11" ht="63.75">
      <c r="A260" s="267">
        <f t="shared" si="6"/>
        <v>253</v>
      </c>
      <c r="B260" s="267">
        <v>2009</v>
      </c>
      <c r="C260" s="268" t="s">
        <v>3108</v>
      </c>
      <c r="D260" s="269" t="s">
        <v>2203</v>
      </c>
      <c r="E260" s="268" t="s">
        <v>2619</v>
      </c>
      <c r="F260" s="268" t="s">
        <v>2620</v>
      </c>
      <c r="G260" s="267" t="s">
        <v>2621</v>
      </c>
      <c r="H260" s="268" t="s">
        <v>2662</v>
      </c>
      <c r="I260" s="268" t="s">
        <v>2457</v>
      </c>
      <c r="J260" s="267" t="s">
        <v>2458</v>
      </c>
      <c r="K260" s="270">
        <f>10</f>
        <v>10</v>
      </c>
    </row>
    <row r="261" spans="1:11" ht="63.75">
      <c r="A261" s="267">
        <f t="shared" si="6"/>
        <v>254</v>
      </c>
      <c r="B261" s="267">
        <v>2009</v>
      </c>
      <c r="C261" s="268" t="s">
        <v>3108</v>
      </c>
      <c r="D261" s="269" t="s">
        <v>2203</v>
      </c>
      <c r="E261" s="268" t="s">
        <v>2619</v>
      </c>
      <c r="F261" s="268" t="s">
        <v>2620</v>
      </c>
      <c r="G261" s="267" t="s">
        <v>2621</v>
      </c>
      <c r="H261" s="268" t="s">
        <v>2663</v>
      </c>
      <c r="I261" s="268" t="s">
        <v>2460</v>
      </c>
      <c r="J261" s="267" t="s">
        <v>2458</v>
      </c>
      <c r="K261" s="270">
        <f>10</f>
        <v>10</v>
      </c>
    </row>
    <row r="262" spans="1:11" ht="63.75">
      <c r="A262" s="267">
        <f t="shared" si="6"/>
        <v>255</v>
      </c>
      <c r="B262" s="267">
        <v>2008</v>
      </c>
      <c r="C262" s="268" t="s">
        <v>2482</v>
      </c>
      <c r="D262" s="269" t="s">
        <v>2203</v>
      </c>
      <c r="E262" s="268" t="s">
        <v>2619</v>
      </c>
      <c r="F262" s="268" t="s">
        <v>2620</v>
      </c>
      <c r="G262" s="267" t="s">
        <v>2621</v>
      </c>
      <c r="H262" s="268" t="s">
        <v>2664</v>
      </c>
      <c r="I262" s="268" t="s">
        <v>2665</v>
      </c>
      <c r="J262" s="267" t="s">
        <v>2571</v>
      </c>
      <c r="K262" s="270">
        <f>10</f>
        <v>10</v>
      </c>
    </row>
    <row r="263" spans="1:11" ht="63.75">
      <c r="A263" s="267">
        <f t="shared" si="6"/>
        <v>256</v>
      </c>
      <c r="B263" s="267">
        <v>2008</v>
      </c>
      <c r="C263" s="268" t="s">
        <v>3118</v>
      </c>
      <c r="D263" s="269" t="s">
        <v>2203</v>
      </c>
      <c r="E263" s="268" t="s">
        <v>2619</v>
      </c>
      <c r="F263" s="268" t="s">
        <v>2620</v>
      </c>
      <c r="G263" s="267" t="s">
        <v>2621</v>
      </c>
      <c r="H263" s="268" t="s">
        <v>2666</v>
      </c>
      <c r="I263" s="268" t="s">
        <v>2667</v>
      </c>
      <c r="J263" s="268" t="s">
        <v>2668</v>
      </c>
      <c r="K263" s="270">
        <f>10</f>
        <v>10</v>
      </c>
    </row>
    <row r="264" spans="1:11" ht="63.75">
      <c r="A264" s="267">
        <f t="shared" si="6"/>
        <v>257</v>
      </c>
      <c r="B264" s="267">
        <v>2008</v>
      </c>
      <c r="C264" s="268" t="s">
        <v>3118</v>
      </c>
      <c r="D264" s="269" t="s">
        <v>2203</v>
      </c>
      <c r="E264" s="268" t="s">
        <v>2619</v>
      </c>
      <c r="F264" s="268" t="s">
        <v>2620</v>
      </c>
      <c r="G264" s="267" t="s">
        <v>2621</v>
      </c>
      <c r="H264" s="268" t="s">
        <v>2669</v>
      </c>
      <c r="I264" s="268" t="s">
        <v>2745</v>
      </c>
      <c r="J264" s="267" t="s">
        <v>2746</v>
      </c>
      <c r="K264" s="270">
        <f>10</f>
        <v>10</v>
      </c>
    </row>
    <row r="265" spans="1:11" ht="63.75">
      <c r="A265" s="267">
        <f t="shared" si="6"/>
        <v>258</v>
      </c>
      <c r="B265" s="267">
        <v>2008</v>
      </c>
      <c r="C265" s="268" t="s">
        <v>2441</v>
      </c>
      <c r="D265" s="269" t="s">
        <v>2203</v>
      </c>
      <c r="E265" s="268" t="s">
        <v>2619</v>
      </c>
      <c r="F265" s="268" t="s">
        <v>2620</v>
      </c>
      <c r="G265" s="267" t="s">
        <v>2621</v>
      </c>
      <c r="H265" s="268" t="s">
        <v>2747</v>
      </c>
      <c r="I265" s="268" t="s">
        <v>2665</v>
      </c>
      <c r="J265" s="267" t="s">
        <v>1927</v>
      </c>
      <c r="K265" s="270">
        <f>10</f>
        <v>10</v>
      </c>
    </row>
    <row r="266" spans="1:11" ht="63.75">
      <c r="A266" s="267">
        <f t="shared" si="6"/>
        <v>259</v>
      </c>
      <c r="B266" s="267">
        <v>2008</v>
      </c>
      <c r="C266" s="268" t="s">
        <v>2441</v>
      </c>
      <c r="D266" s="269" t="s">
        <v>2203</v>
      </c>
      <c r="E266" s="268" t="s">
        <v>2619</v>
      </c>
      <c r="F266" s="268" t="s">
        <v>2620</v>
      </c>
      <c r="G266" s="267" t="s">
        <v>2621</v>
      </c>
      <c r="H266" s="268" t="s">
        <v>2748</v>
      </c>
      <c r="I266" s="268" t="s">
        <v>2749</v>
      </c>
      <c r="J266" s="267" t="s">
        <v>2750</v>
      </c>
      <c r="K266" s="270">
        <f>10</f>
        <v>10</v>
      </c>
    </row>
    <row r="267" spans="1:11" ht="63.75">
      <c r="A267" s="267">
        <f t="shared" si="6"/>
        <v>260</v>
      </c>
      <c r="B267" s="267">
        <v>2009</v>
      </c>
      <c r="C267" s="268" t="s">
        <v>2482</v>
      </c>
      <c r="D267" s="269" t="s">
        <v>2203</v>
      </c>
      <c r="E267" s="268" t="s">
        <v>2619</v>
      </c>
      <c r="F267" s="268" t="s">
        <v>2620</v>
      </c>
      <c r="G267" s="267" t="s">
        <v>2621</v>
      </c>
      <c r="H267" s="268" t="s">
        <v>2483</v>
      </c>
      <c r="I267" s="268" t="s">
        <v>2484</v>
      </c>
      <c r="J267" s="267" t="s">
        <v>2485</v>
      </c>
      <c r="K267" s="270">
        <f>10</f>
        <v>10</v>
      </c>
    </row>
    <row r="268" spans="1:11" ht="63.75">
      <c r="A268" s="267">
        <f t="shared" si="6"/>
        <v>261</v>
      </c>
      <c r="B268" s="267">
        <v>2009</v>
      </c>
      <c r="C268" s="268" t="s">
        <v>2492</v>
      </c>
      <c r="D268" s="269" t="s">
        <v>2203</v>
      </c>
      <c r="E268" s="268" t="s">
        <v>2619</v>
      </c>
      <c r="F268" s="268" t="s">
        <v>2620</v>
      </c>
      <c r="G268" s="267" t="s">
        <v>2621</v>
      </c>
      <c r="H268" s="268" t="s">
        <v>2493</v>
      </c>
      <c r="I268" s="268" t="s">
        <v>2751</v>
      </c>
      <c r="J268" s="267" t="s">
        <v>2485</v>
      </c>
      <c r="K268" s="270">
        <f>10</f>
        <v>10</v>
      </c>
    </row>
    <row r="269" spans="1:11" ht="63.75">
      <c r="A269" s="267">
        <f t="shared" si="6"/>
        <v>262</v>
      </c>
      <c r="B269" s="267">
        <v>2008</v>
      </c>
      <c r="C269" s="268" t="s">
        <v>2482</v>
      </c>
      <c r="D269" s="269" t="s">
        <v>2203</v>
      </c>
      <c r="E269" s="268" t="s">
        <v>2619</v>
      </c>
      <c r="F269" s="268" t="s">
        <v>2620</v>
      </c>
      <c r="G269" s="267" t="s">
        <v>2621</v>
      </c>
      <c r="H269" s="268" t="s">
        <v>2752</v>
      </c>
      <c r="I269" s="268" t="s">
        <v>2484</v>
      </c>
      <c r="J269" s="267" t="s">
        <v>2753</v>
      </c>
      <c r="K269" s="270">
        <f>10</f>
        <v>10</v>
      </c>
    </row>
    <row r="270" spans="1:11" ht="63.75">
      <c r="A270" s="267">
        <f t="shared" si="6"/>
        <v>263</v>
      </c>
      <c r="B270" s="267">
        <v>2008</v>
      </c>
      <c r="C270" s="268" t="s">
        <v>2403</v>
      </c>
      <c r="D270" s="269" t="s">
        <v>2203</v>
      </c>
      <c r="E270" s="268" t="s">
        <v>2754</v>
      </c>
      <c r="F270" s="268" t="s">
        <v>2755</v>
      </c>
      <c r="G270" s="267" t="s">
        <v>2756</v>
      </c>
      <c r="H270" s="268" t="s">
        <v>2757</v>
      </c>
      <c r="I270" s="268" t="s">
        <v>2758</v>
      </c>
      <c r="J270" s="267" t="s">
        <v>2759</v>
      </c>
      <c r="K270" s="270">
        <f>10</f>
        <v>10</v>
      </c>
    </row>
    <row r="271" spans="1:11" ht="63.75">
      <c r="A271" s="267">
        <f t="shared" si="6"/>
        <v>264</v>
      </c>
      <c r="B271" s="267">
        <v>2008</v>
      </c>
      <c r="C271" s="268" t="s">
        <v>2410</v>
      </c>
      <c r="D271" s="269" t="s">
        <v>2203</v>
      </c>
      <c r="E271" s="268" t="s">
        <v>2754</v>
      </c>
      <c r="F271" s="268" t="s">
        <v>2755</v>
      </c>
      <c r="G271" s="267" t="s">
        <v>2756</v>
      </c>
      <c r="H271" s="268" t="s">
        <v>2760</v>
      </c>
      <c r="I271" s="268" t="s">
        <v>2761</v>
      </c>
      <c r="J271" s="267" t="s">
        <v>1768</v>
      </c>
      <c r="K271" s="270">
        <f>10</f>
        <v>10</v>
      </c>
    </row>
    <row r="272" spans="1:11" ht="51">
      <c r="A272" s="267">
        <f t="shared" si="6"/>
        <v>265</v>
      </c>
      <c r="B272" s="267">
        <v>2007</v>
      </c>
      <c r="C272" s="268" t="s">
        <v>2482</v>
      </c>
      <c r="D272" s="269" t="s">
        <v>2203</v>
      </c>
      <c r="E272" s="268" t="s">
        <v>2754</v>
      </c>
      <c r="F272" s="268" t="s">
        <v>2755</v>
      </c>
      <c r="G272" s="267" t="s">
        <v>2756</v>
      </c>
      <c r="H272" s="268" t="s">
        <v>2762</v>
      </c>
      <c r="I272" s="268" t="s">
        <v>2763</v>
      </c>
      <c r="J272" s="267" t="s">
        <v>2764</v>
      </c>
      <c r="K272" s="270">
        <f>10</f>
        <v>10</v>
      </c>
    </row>
    <row r="273" spans="1:11" ht="63.75">
      <c r="A273" s="267">
        <f t="shared" si="6"/>
        <v>266</v>
      </c>
      <c r="B273" s="267">
        <v>2007</v>
      </c>
      <c r="C273" s="268" t="s">
        <v>2437</v>
      </c>
      <c r="D273" s="269" t="s">
        <v>2203</v>
      </c>
      <c r="E273" s="268" t="s">
        <v>2754</v>
      </c>
      <c r="F273" s="268" t="s">
        <v>2755</v>
      </c>
      <c r="G273" s="267" t="s">
        <v>2756</v>
      </c>
      <c r="H273" s="268" t="s">
        <v>2765</v>
      </c>
      <c r="I273" s="268" t="s">
        <v>2766</v>
      </c>
      <c r="J273" s="267" t="s">
        <v>2767</v>
      </c>
      <c r="K273" s="270">
        <f>10</f>
        <v>10</v>
      </c>
    </row>
    <row r="274" spans="1:11" ht="51">
      <c r="A274" s="267">
        <f t="shared" si="6"/>
        <v>267</v>
      </c>
      <c r="B274" s="267">
        <v>2007</v>
      </c>
      <c r="C274" s="268" t="s">
        <v>2422</v>
      </c>
      <c r="D274" s="269" t="s">
        <v>2203</v>
      </c>
      <c r="E274" s="268" t="s">
        <v>2754</v>
      </c>
      <c r="F274" s="268" t="s">
        <v>2755</v>
      </c>
      <c r="G274" s="267" t="s">
        <v>2756</v>
      </c>
      <c r="H274" s="268" t="s">
        <v>2768</v>
      </c>
      <c r="I274" s="268" t="s">
        <v>2769</v>
      </c>
      <c r="J274" s="267" t="s">
        <v>1768</v>
      </c>
      <c r="K274" s="270">
        <f>10</f>
        <v>10</v>
      </c>
    </row>
    <row r="275" spans="1:11" ht="51">
      <c r="A275" s="267">
        <f t="shared" si="6"/>
        <v>268</v>
      </c>
      <c r="B275" s="267">
        <v>2008</v>
      </c>
      <c r="C275" s="268" t="s">
        <v>2422</v>
      </c>
      <c r="D275" s="269" t="s">
        <v>2203</v>
      </c>
      <c r="E275" s="268" t="s">
        <v>2754</v>
      </c>
      <c r="F275" s="268" t="s">
        <v>2755</v>
      </c>
      <c r="G275" s="267" t="s">
        <v>2756</v>
      </c>
      <c r="H275" s="268" t="s">
        <v>2770</v>
      </c>
      <c r="I275" s="268" t="s">
        <v>2771</v>
      </c>
      <c r="J275" s="267" t="s">
        <v>2772</v>
      </c>
      <c r="K275" s="270">
        <f>10</f>
        <v>10</v>
      </c>
    </row>
    <row r="276" spans="1:11" ht="63.75">
      <c r="A276" s="267">
        <f t="shared" si="6"/>
        <v>269</v>
      </c>
      <c r="B276" s="267">
        <v>2008</v>
      </c>
      <c r="C276" s="268" t="s">
        <v>2398</v>
      </c>
      <c r="D276" s="269" t="s">
        <v>2203</v>
      </c>
      <c r="E276" s="268" t="s">
        <v>2754</v>
      </c>
      <c r="F276" s="268" t="s">
        <v>2755</v>
      </c>
      <c r="G276" s="267" t="s">
        <v>2756</v>
      </c>
      <c r="H276" s="268" t="s">
        <v>2773</v>
      </c>
      <c r="I276" s="268" t="s">
        <v>2774</v>
      </c>
      <c r="J276" s="267" t="s">
        <v>2775</v>
      </c>
      <c r="K276" s="270">
        <f>10</f>
        <v>10</v>
      </c>
    </row>
    <row r="277" spans="1:11" ht="76.5">
      <c r="A277" s="267">
        <f t="shared" si="6"/>
        <v>270</v>
      </c>
      <c r="B277" s="267">
        <v>2007</v>
      </c>
      <c r="C277" s="268" t="s">
        <v>2422</v>
      </c>
      <c r="D277" s="269" t="s">
        <v>2203</v>
      </c>
      <c r="E277" s="268" t="s">
        <v>2754</v>
      </c>
      <c r="F277" s="268" t="s">
        <v>2755</v>
      </c>
      <c r="G277" s="267" t="s">
        <v>2756</v>
      </c>
      <c r="H277" s="268" t="s">
        <v>2776</v>
      </c>
      <c r="I277" s="268" t="s">
        <v>2777</v>
      </c>
      <c r="J277" s="267" t="s">
        <v>2778</v>
      </c>
      <c r="K277" s="270">
        <f>10</f>
        <v>10</v>
      </c>
    </row>
    <row r="278" spans="1:11" ht="51">
      <c r="A278" s="267">
        <f t="shared" ref="A278:A341" si="7">A277+1</f>
        <v>271</v>
      </c>
      <c r="B278" s="267">
        <v>2007</v>
      </c>
      <c r="C278" s="268" t="s">
        <v>2398</v>
      </c>
      <c r="D278" s="269" t="s">
        <v>2203</v>
      </c>
      <c r="E278" s="268" t="s">
        <v>2754</v>
      </c>
      <c r="F278" s="268" t="s">
        <v>2755</v>
      </c>
      <c r="G278" s="267" t="s">
        <v>2756</v>
      </c>
      <c r="H278" s="268" t="s">
        <v>2779</v>
      </c>
      <c r="I278" s="268" t="s">
        <v>2780</v>
      </c>
      <c r="J278" s="267" t="s">
        <v>2628</v>
      </c>
      <c r="K278" s="270">
        <f>10</f>
        <v>10</v>
      </c>
    </row>
    <row r="279" spans="1:11" ht="51">
      <c r="A279" s="267">
        <f t="shared" si="7"/>
        <v>272</v>
      </c>
      <c r="B279" s="267">
        <v>2006</v>
      </c>
      <c r="C279" s="268" t="s">
        <v>2422</v>
      </c>
      <c r="D279" s="269" t="s">
        <v>2203</v>
      </c>
      <c r="E279" s="268" t="s">
        <v>2754</v>
      </c>
      <c r="F279" s="268" t="s">
        <v>2755</v>
      </c>
      <c r="G279" s="267" t="s">
        <v>2756</v>
      </c>
      <c r="H279" s="268" t="s">
        <v>2781</v>
      </c>
      <c r="I279" s="268" t="s">
        <v>2782</v>
      </c>
      <c r="J279" s="267" t="s">
        <v>2783</v>
      </c>
      <c r="K279" s="270">
        <f>10</f>
        <v>10</v>
      </c>
    </row>
    <row r="280" spans="1:11" ht="63.75">
      <c r="A280" s="267">
        <f t="shared" si="7"/>
        <v>273</v>
      </c>
      <c r="B280" s="267">
        <v>2009</v>
      </c>
      <c r="C280" s="268" t="s">
        <v>2441</v>
      </c>
      <c r="D280" s="269" t="s">
        <v>2203</v>
      </c>
      <c r="E280" s="268" t="s">
        <v>2754</v>
      </c>
      <c r="F280" s="268" t="s">
        <v>2755</v>
      </c>
      <c r="G280" s="267" t="s">
        <v>2756</v>
      </c>
      <c r="H280" s="268" t="s">
        <v>2784</v>
      </c>
      <c r="I280" s="268" t="s">
        <v>2785</v>
      </c>
      <c r="J280" s="267" t="s">
        <v>2786</v>
      </c>
      <c r="K280" s="270">
        <f>10</f>
        <v>10</v>
      </c>
    </row>
    <row r="281" spans="1:11" ht="51">
      <c r="A281" s="267">
        <f t="shared" si="7"/>
        <v>274</v>
      </c>
      <c r="B281" s="267">
        <v>2009</v>
      </c>
      <c r="C281" s="268" t="s">
        <v>2452</v>
      </c>
      <c r="D281" s="269" t="s">
        <v>2203</v>
      </c>
      <c r="E281" s="268" t="s">
        <v>2754</v>
      </c>
      <c r="F281" s="268" t="s">
        <v>2755</v>
      </c>
      <c r="G281" s="267" t="s">
        <v>2756</v>
      </c>
      <c r="H281" s="268" t="s">
        <v>2787</v>
      </c>
      <c r="I281" s="268" t="s">
        <v>2788</v>
      </c>
      <c r="J281" s="267" t="s">
        <v>2789</v>
      </c>
      <c r="K281" s="270">
        <f>10</f>
        <v>10</v>
      </c>
    </row>
    <row r="282" spans="1:11" ht="51">
      <c r="A282" s="267">
        <f t="shared" si="7"/>
        <v>275</v>
      </c>
      <c r="B282" s="267">
        <v>2009</v>
      </c>
      <c r="C282" s="268" t="s">
        <v>3108</v>
      </c>
      <c r="D282" s="269" t="s">
        <v>2203</v>
      </c>
      <c r="E282" s="268" t="s">
        <v>2754</v>
      </c>
      <c r="F282" s="268" t="s">
        <v>2755</v>
      </c>
      <c r="G282" s="267" t="s">
        <v>2756</v>
      </c>
      <c r="H282" s="268" t="s">
        <v>2790</v>
      </c>
      <c r="I282" s="268" t="s">
        <v>2791</v>
      </c>
      <c r="J282" s="267" t="s">
        <v>2499</v>
      </c>
      <c r="K282" s="270">
        <f>10</f>
        <v>10</v>
      </c>
    </row>
    <row r="283" spans="1:11" ht="51">
      <c r="A283" s="267">
        <f t="shared" si="7"/>
        <v>276</v>
      </c>
      <c r="B283" s="267">
        <v>2007</v>
      </c>
      <c r="C283" s="268" t="s">
        <v>2492</v>
      </c>
      <c r="D283" s="269" t="s">
        <v>2203</v>
      </c>
      <c r="E283" s="268" t="s">
        <v>2754</v>
      </c>
      <c r="F283" s="268" t="s">
        <v>2755</v>
      </c>
      <c r="G283" s="267" t="s">
        <v>2756</v>
      </c>
      <c r="H283" s="268" t="s">
        <v>2792</v>
      </c>
      <c r="I283" s="268" t="s">
        <v>2793</v>
      </c>
      <c r="J283" s="267" t="s">
        <v>2794</v>
      </c>
      <c r="K283" s="270">
        <f>10</f>
        <v>10</v>
      </c>
    </row>
    <row r="284" spans="1:11" ht="63.75">
      <c r="A284" s="267">
        <f t="shared" si="7"/>
        <v>277</v>
      </c>
      <c r="B284" s="267">
        <v>2007</v>
      </c>
      <c r="C284" s="268" t="s">
        <v>2403</v>
      </c>
      <c r="D284" s="269" t="s">
        <v>2203</v>
      </c>
      <c r="E284" s="268" t="s">
        <v>2754</v>
      </c>
      <c r="F284" s="268" t="s">
        <v>2755</v>
      </c>
      <c r="G284" s="267" t="s">
        <v>2756</v>
      </c>
      <c r="H284" s="268" t="s">
        <v>2795</v>
      </c>
      <c r="I284" s="268" t="s">
        <v>2796</v>
      </c>
      <c r="J284" s="267" t="s">
        <v>2797</v>
      </c>
      <c r="K284" s="270">
        <f>10</f>
        <v>10</v>
      </c>
    </row>
    <row r="285" spans="1:11" ht="89.25">
      <c r="A285" s="267">
        <f t="shared" si="7"/>
        <v>278</v>
      </c>
      <c r="B285" s="267">
        <v>2009</v>
      </c>
      <c r="C285" s="268" t="s">
        <v>2398</v>
      </c>
      <c r="D285" s="268" t="s">
        <v>2798</v>
      </c>
      <c r="E285" s="268" t="s">
        <v>2704</v>
      </c>
      <c r="F285" s="268" t="s">
        <v>2799</v>
      </c>
      <c r="G285" s="268" t="s">
        <v>2593</v>
      </c>
      <c r="H285" s="268" t="s">
        <v>2800</v>
      </c>
      <c r="I285" s="268" t="s">
        <v>2801</v>
      </c>
      <c r="J285" s="267" t="s">
        <v>120</v>
      </c>
      <c r="K285" s="270">
        <f>10</f>
        <v>10</v>
      </c>
    </row>
    <row r="286" spans="1:11" ht="63.75">
      <c r="A286" s="267">
        <f t="shared" si="7"/>
        <v>279</v>
      </c>
      <c r="B286" s="267">
        <v>2008</v>
      </c>
      <c r="C286" s="268" t="s">
        <v>2441</v>
      </c>
      <c r="D286" s="268" t="s">
        <v>2798</v>
      </c>
      <c r="E286" s="268" t="s">
        <v>2704</v>
      </c>
      <c r="F286" s="268" t="s">
        <v>2799</v>
      </c>
      <c r="G286" s="268" t="s">
        <v>2593</v>
      </c>
      <c r="H286" s="268" t="s">
        <v>2655</v>
      </c>
      <c r="I286" s="268" t="s">
        <v>2656</v>
      </c>
      <c r="J286" s="267" t="s">
        <v>2657</v>
      </c>
      <c r="K286" s="270">
        <f>10</f>
        <v>10</v>
      </c>
    </row>
    <row r="287" spans="1:11" ht="63.75">
      <c r="A287" s="267">
        <f t="shared" si="7"/>
        <v>280</v>
      </c>
      <c r="B287" s="267">
        <v>2009</v>
      </c>
      <c r="C287" s="268" t="s">
        <v>3118</v>
      </c>
      <c r="D287" s="268" t="s">
        <v>2798</v>
      </c>
      <c r="E287" s="268" t="s">
        <v>2704</v>
      </c>
      <c r="F287" s="268" t="s">
        <v>2799</v>
      </c>
      <c r="G287" s="268" t="s">
        <v>2593</v>
      </c>
      <c r="H287" s="268" t="s">
        <v>2802</v>
      </c>
      <c r="I287" s="268" t="s">
        <v>2803</v>
      </c>
      <c r="J287" s="267" t="s">
        <v>2432</v>
      </c>
      <c r="K287" s="270">
        <f>10</f>
        <v>10</v>
      </c>
    </row>
    <row r="288" spans="1:11" ht="63.75">
      <c r="A288" s="267">
        <f t="shared" si="7"/>
        <v>281</v>
      </c>
      <c r="B288" s="209">
        <v>2009</v>
      </c>
      <c r="C288" s="274" t="s">
        <v>2403</v>
      </c>
      <c r="D288" s="268" t="s">
        <v>2798</v>
      </c>
      <c r="E288" s="268" t="s">
        <v>2704</v>
      </c>
      <c r="F288" s="268" t="s">
        <v>2799</v>
      </c>
      <c r="G288" s="268" t="s">
        <v>2593</v>
      </c>
      <c r="H288" s="274" t="s">
        <v>2804</v>
      </c>
      <c r="I288" s="274" t="s">
        <v>2805</v>
      </c>
      <c r="J288" s="209" t="s">
        <v>2806</v>
      </c>
      <c r="K288" s="270">
        <f>10</f>
        <v>10</v>
      </c>
    </row>
    <row r="289" spans="1:11" ht="63.75">
      <c r="A289" s="267">
        <f t="shared" si="7"/>
        <v>282</v>
      </c>
      <c r="B289" s="209">
        <v>2009</v>
      </c>
      <c r="C289" s="274" t="s">
        <v>2410</v>
      </c>
      <c r="D289" s="268" t="s">
        <v>2798</v>
      </c>
      <c r="E289" s="268" t="s">
        <v>2704</v>
      </c>
      <c r="F289" s="268" t="s">
        <v>2799</v>
      </c>
      <c r="G289" s="268" t="s">
        <v>2593</v>
      </c>
      <c r="H289" s="274" t="s">
        <v>2807</v>
      </c>
      <c r="I289" s="274" t="s">
        <v>2808</v>
      </c>
      <c r="J289" s="209" t="s">
        <v>2809</v>
      </c>
      <c r="K289" s="270">
        <f>10</f>
        <v>10</v>
      </c>
    </row>
    <row r="290" spans="1:11" ht="63.75">
      <c r="A290" s="267">
        <f t="shared" si="7"/>
        <v>283</v>
      </c>
      <c r="B290" s="209">
        <v>2008</v>
      </c>
      <c r="C290" s="274" t="s">
        <v>3118</v>
      </c>
      <c r="D290" s="268" t="s">
        <v>2798</v>
      </c>
      <c r="E290" s="268" t="s">
        <v>2704</v>
      </c>
      <c r="F290" s="268" t="s">
        <v>2799</v>
      </c>
      <c r="G290" s="268" t="s">
        <v>2593</v>
      </c>
      <c r="H290" s="274" t="s">
        <v>2810</v>
      </c>
      <c r="I290" s="274" t="s">
        <v>2811</v>
      </c>
      <c r="J290" s="274" t="s">
        <v>2668</v>
      </c>
      <c r="K290" s="270">
        <f>10</f>
        <v>10</v>
      </c>
    </row>
    <row r="291" spans="1:11" ht="63.75">
      <c r="A291" s="267">
        <f t="shared" si="7"/>
        <v>284</v>
      </c>
      <c r="B291" s="209">
        <v>2010</v>
      </c>
      <c r="C291" s="274" t="s">
        <v>2437</v>
      </c>
      <c r="D291" s="268" t="s">
        <v>2798</v>
      </c>
      <c r="E291" s="268" t="s">
        <v>2704</v>
      </c>
      <c r="F291" s="268" t="s">
        <v>2799</v>
      </c>
      <c r="G291" s="268" t="s">
        <v>2593</v>
      </c>
      <c r="H291" s="274" t="s">
        <v>2812</v>
      </c>
      <c r="I291" s="274" t="s">
        <v>2813</v>
      </c>
      <c r="J291" s="209" t="s">
        <v>2814</v>
      </c>
      <c r="K291" s="270">
        <f>10</f>
        <v>10</v>
      </c>
    </row>
    <row r="292" spans="1:11" ht="63.75">
      <c r="A292" s="267">
        <f t="shared" si="7"/>
        <v>285</v>
      </c>
      <c r="B292" s="209">
        <v>2010</v>
      </c>
      <c r="C292" s="274" t="s">
        <v>2422</v>
      </c>
      <c r="D292" s="268" t="s">
        <v>2798</v>
      </c>
      <c r="E292" s="268" t="s">
        <v>2704</v>
      </c>
      <c r="F292" s="268" t="s">
        <v>2799</v>
      </c>
      <c r="G292" s="268" t="s">
        <v>2593</v>
      </c>
      <c r="H292" s="274" t="s">
        <v>2815</v>
      </c>
      <c r="I292" s="274" t="s">
        <v>2816</v>
      </c>
      <c r="J292" s="209" t="s">
        <v>1022</v>
      </c>
      <c r="K292" s="270">
        <f>10</f>
        <v>10</v>
      </c>
    </row>
    <row r="293" spans="1:11" ht="76.5">
      <c r="A293" s="267">
        <f t="shared" si="7"/>
        <v>286</v>
      </c>
      <c r="B293" s="209">
        <v>2010</v>
      </c>
      <c r="C293" s="274" t="s">
        <v>2422</v>
      </c>
      <c r="D293" s="268" t="s">
        <v>2798</v>
      </c>
      <c r="E293" s="268" t="s">
        <v>2704</v>
      </c>
      <c r="F293" s="268" t="s">
        <v>2799</v>
      </c>
      <c r="G293" s="268" t="s">
        <v>2593</v>
      </c>
      <c r="H293" s="274" t="s">
        <v>2817</v>
      </c>
      <c r="I293" s="274" t="s">
        <v>2818</v>
      </c>
      <c r="J293" s="209" t="s">
        <v>1022</v>
      </c>
      <c r="K293" s="270">
        <f>10</f>
        <v>10</v>
      </c>
    </row>
    <row r="294" spans="1:11" ht="63.75">
      <c r="A294" s="267">
        <f t="shared" si="7"/>
        <v>287</v>
      </c>
      <c r="B294" s="209">
        <v>2010</v>
      </c>
      <c r="C294" s="274" t="s">
        <v>2398</v>
      </c>
      <c r="D294" s="268" t="s">
        <v>2798</v>
      </c>
      <c r="E294" s="268" t="s">
        <v>2704</v>
      </c>
      <c r="F294" s="268" t="s">
        <v>2799</v>
      </c>
      <c r="G294" s="268" t="s">
        <v>2593</v>
      </c>
      <c r="H294" s="274" t="s">
        <v>2819</v>
      </c>
      <c r="I294" s="274" t="s">
        <v>2820</v>
      </c>
      <c r="J294" s="209" t="s">
        <v>2821</v>
      </c>
      <c r="K294" s="270">
        <f>10</f>
        <v>10</v>
      </c>
    </row>
    <row r="295" spans="1:11" ht="63.75">
      <c r="A295" s="267">
        <f t="shared" si="7"/>
        <v>288</v>
      </c>
      <c r="B295" s="209">
        <v>2010</v>
      </c>
      <c r="C295" s="274" t="s">
        <v>2426</v>
      </c>
      <c r="D295" s="268" t="s">
        <v>2798</v>
      </c>
      <c r="E295" s="268" t="s">
        <v>2704</v>
      </c>
      <c r="F295" s="268" t="s">
        <v>2799</v>
      </c>
      <c r="G295" s="268" t="s">
        <v>2593</v>
      </c>
      <c r="H295" s="274" t="s">
        <v>2822</v>
      </c>
      <c r="I295" s="274" t="s">
        <v>2823</v>
      </c>
      <c r="J295" s="209" t="s">
        <v>2824</v>
      </c>
      <c r="K295" s="270">
        <f>10</f>
        <v>10</v>
      </c>
    </row>
    <row r="296" spans="1:11" ht="63.75">
      <c r="A296" s="267">
        <f t="shared" si="7"/>
        <v>289</v>
      </c>
      <c r="B296" s="209">
        <v>2009</v>
      </c>
      <c r="C296" s="274" t="s">
        <v>3118</v>
      </c>
      <c r="D296" s="268" t="s">
        <v>2798</v>
      </c>
      <c r="E296" s="268" t="s">
        <v>2704</v>
      </c>
      <c r="F296" s="268" t="s">
        <v>2799</v>
      </c>
      <c r="G296" s="268" t="s">
        <v>2593</v>
      </c>
      <c r="H296" s="274" t="s">
        <v>2825</v>
      </c>
      <c r="I296" s="274" t="s">
        <v>2826</v>
      </c>
      <c r="J296" s="209" t="s">
        <v>2827</v>
      </c>
      <c r="K296" s="270">
        <f>10</f>
        <v>10</v>
      </c>
    </row>
    <row r="297" spans="1:11" ht="63.75">
      <c r="A297" s="267">
        <f t="shared" si="7"/>
        <v>290</v>
      </c>
      <c r="B297" s="209">
        <v>2009</v>
      </c>
      <c r="C297" s="274" t="s">
        <v>2398</v>
      </c>
      <c r="D297" s="268" t="s">
        <v>2798</v>
      </c>
      <c r="E297" s="268" t="s">
        <v>2704</v>
      </c>
      <c r="F297" s="268" t="s">
        <v>2799</v>
      </c>
      <c r="G297" s="268" t="s">
        <v>2593</v>
      </c>
      <c r="H297" s="274" t="s">
        <v>2828</v>
      </c>
      <c r="I297" s="274" t="s">
        <v>2829</v>
      </c>
      <c r="J297" s="209" t="s">
        <v>2827</v>
      </c>
      <c r="K297" s="270">
        <f>10</f>
        <v>10</v>
      </c>
    </row>
    <row r="298" spans="1:11" ht="63.75">
      <c r="A298" s="267">
        <f t="shared" si="7"/>
        <v>291</v>
      </c>
      <c r="B298" s="209">
        <v>2008</v>
      </c>
      <c r="C298" s="274" t="s">
        <v>2398</v>
      </c>
      <c r="D298" s="268" t="s">
        <v>2798</v>
      </c>
      <c r="E298" s="268" t="s">
        <v>2704</v>
      </c>
      <c r="F298" s="268" t="s">
        <v>2799</v>
      </c>
      <c r="G298" s="268" t="s">
        <v>2593</v>
      </c>
      <c r="H298" s="274" t="s">
        <v>2830</v>
      </c>
      <c r="I298" s="274" t="s">
        <v>2831</v>
      </c>
      <c r="J298" s="274" t="s">
        <v>2827</v>
      </c>
      <c r="K298" s="270">
        <f>10</f>
        <v>10</v>
      </c>
    </row>
    <row r="299" spans="1:11" ht="51">
      <c r="A299" s="267">
        <f t="shared" si="7"/>
        <v>292</v>
      </c>
      <c r="B299" s="209">
        <v>2011</v>
      </c>
      <c r="C299" s="274" t="s">
        <v>3108</v>
      </c>
      <c r="D299" s="274" t="s">
        <v>2832</v>
      </c>
      <c r="E299" s="274" t="s">
        <v>1787</v>
      </c>
      <c r="F299" s="274" t="s">
        <v>2833</v>
      </c>
      <c r="G299" s="209" t="s">
        <v>1790</v>
      </c>
      <c r="H299" s="274" t="s">
        <v>2834</v>
      </c>
      <c r="I299" s="274" t="s">
        <v>2835</v>
      </c>
      <c r="J299" s="209" t="s">
        <v>2836</v>
      </c>
      <c r="K299" s="270">
        <f>10</f>
        <v>10</v>
      </c>
    </row>
    <row r="300" spans="1:11" ht="63.75">
      <c r="A300" s="267">
        <f t="shared" si="7"/>
        <v>293</v>
      </c>
      <c r="B300" s="209">
        <v>2010</v>
      </c>
      <c r="C300" s="274" t="s">
        <v>2452</v>
      </c>
      <c r="D300" s="274" t="s">
        <v>2832</v>
      </c>
      <c r="E300" s="274" t="s">
        <v>1787</v>
      </c>
      <c r="F300" s="274" t="s">
        <v>2833</v>
      </c>
      <c r="G300" s="209" t="s">
        <v>1790</v>
      </c>
      <c r="H300" s="274" t="s">
        <v>2514</v>
      </c>
      <c r="I300" s="274" t="s">
        <v>2515</v>
      </c>
      <c r="J300" s="209" t="s">
        <v>1790</v>
      </c>
      <c r="K300" s="270">
        <f>10</f>
        <v>10</v>
      </c>
    </row>
    <row r="301" spans="1:11" ht="51">
      <c r="A301" s="267">
        <f t="shared" si="7"/>
        <v>294</v>
      </c>
      <c r="B301" s="209">
        <v>2010</v>
      </c>
      <c r="C301" s="274" t="s">
        <v>2403</v>
      </c>
      <c r="D301" s="274" t="s">
        <v>2832</v>
      </c>
      <c r="E301" s="274" t="s">
        <v>1787</v>
      </c>
      <c r="F301" s="274" t="s">
        <v>2833</v>
      </c>
      <c r="G301" s="209" t="s">
        <v>1790</v>
      </c>
      <c r="H301" s="274" t="s">
        <v>2406</v>
      </c>
      <c r="I301" s="274" t="s">
        <v>2407</v>
      </c>
      <c r="J301" s="209" t="s">
        <v>1790</v>
      </c>
      <c r="K301" s="270">
        <f>10</f>
        <v>10</v>
      </c>
    </row>
    <row r="302" spans="1:11" ht="51">
      <c r="A302" s="267">
        <f t="shared" si="7"/>
        <v>295</v>
      </c>
      <c r="B302" s="209">
        <v>2010</v>
      </c>
      <c r="C302" s="274" t="s">
        <v>2403</v>
      </c>
      <c r="D302" s="274" t="s">
        <v>2832</v>
      </c>
      <c r="E302" s="274" t="s">
        <v>1787</v>
      </c>
      <c r="F302" s="274" t="s">
        <v>2833</v>
      </c>
      <c r="G302" s="209" t="s">
        <v>1790</v>
      </c>
      <c r="H302" s="274" t="s">
        <v>2837</v>
      </c>
      <c r="I302" s="274" t="s">
        <v>2838</v>
      </c>
      <c r="J302" s="209" t="s">
        <v>1790</v>
      </c>
      <c r="K302" s="270">
        <f>10</f>
        <v>10</v>
      </c>
    </row>
    <row r="303" spans="1:11" ht="63.75">
      <c r="A303" s="267">
        <f t="shared" si="7"/>
        <v>296</v>
      </c>
      <c r="B303" s="209">
        <v>2010</v>
      </c>
      <c r="C303" s="274" t="s">
        <v>2410</v>
      </c>
      <c r="D303" s="274" t="s">
        <v>2832</v>
      </c>
      <c r="E303" s="274" t="s">
        <v>1787</v>
      </c>
      <c r="F303" s="274" t="s">
        <v>2833</v>
      </c>
      <c r="G303" s="209" t="s">
        <v>1790</v>
      </c>
      <c r="H303" s="274" t="s">
        <v>2413</v>
      </c>
      <c r="I303" s="274" t="s">
        <v>2414</v>
      </c>
      <c r="J303" s="209" t="s">
        <v>1768</v>
      </c>
      <c r="K303" s="270">
        <f>10</f>
        <v>10</v>
      </c>
    </row>
    <row r="304" spans="1:11" ht="51">
      <c r="A304" s="267">
        <f t="shared" si="7"/>
        <v>297</v>
      </c>
      <c r="B304" s="209">
        <v>2010</v>
      </c>
      <c r="C304" s="274" t="s">
        <v>3108</v>
      </c>
      <c r="D304" s="274" t="s">
        <v>2832</v>
      </c>
      <c r="E304" s="274" t="s">
        <v>1787</v>
      </c>
      <c r="F304" s="274" t="s">
        <v>2833</v>
      </c>
      <c r="G304" s="209" t="s">
        <v>1790</v>
      </c>
      <c r="H304" s="274" t="s">
        <v>2415</v>
      </c>
      <c r="I304" s="274" t="s">
        <v>2416</v>
      </c>
      <c r="J304" s="209" t="s">
        <v>120</v>
      </c>
      <c r="K304" s="270">
        <f>10</f>
        <v>10</v>
      </c>
    </row>
    <row r="305" spans="1:11" ht="89.25">
      <c r="A305" s="267">
        <f t="shared" si="7"/>
        <v>298</v>
      </c>
      <c r="B305" s="209">
        <v>2009</v>
      </c>
      <c r="C305" s="274" t="s">
        <v>2839</v>
      </c>
      <c r="D305" s="274" t="s">
        <v>2832</v>
      </c>
      <c r="E305" s="274" t="s">
        <v>1787</v>
      </c>
      <c r="F305" s="274" t="s">
        <v>2833</v>
      </c>
      <c r="G305" s="209" t="s">
        <v>1790</v>
      </c>
      <c r="H305" s="274" t="s">
        <v>2840</v>
      </c>
      <c r="I305" s="274" t="s">
        <v>2841</v>
      </c>
      <c r="J305" s="209" t="s">
        <v>1762</v>
      </c>
      <c r="K305" s="270">
        <f>10</f>
        <v>10</v>
      </c>
    </row>
    <row r="306" spans="1:11" ht="51">
      <c r="A306" s="267">
        <f t="shared" si="7"/>
        <v>299</v>
      </c>
      <c r="B306" s="209">
        <v>2010</v>
      </c>
      <c r="C306" s="274" t="s">
        <v>2441</v>
      </c>
      <c r="D306" s="274" t="s">
        <v>2832</v>
      </c>
      <c r="E306" s="274" t="s">
        <v>1787</v>
      </c>
      <c r="F306" s="274" t="s">
        <v>2833</v>
      </c>
      <c r="G306" s="209" t="s">
        <v>1790</v>
      </c>
      <c r="H306" s="274" t="s">
        <v>2842</v>
      </c>
      <c r="I306" s="274" t="s">
        <v>2843</v>
      </c>
      <c r="J306" s="209" t="s">
        <v>769</v>
      </c>
      <c r="K306" s="270">
        <f>10</f>
        <v>10</v>
      </c>
    </row>
    <row r="307" spans="1:11" ht="63.75">
      <c r="A307" s="267">
        <f t="shared" si="7"/>
        <v>300</v>
      </c>
      <c r="B307" s="209">
        <v>2010</v>
      </c>
      <c r="C307" s="274" t="s">
        <v>2422</v>
      </c>
      <c r="D307" s="274" t="s">
        <v>2832</v>
      </c>
      <c r="E307" s="274" t="s">
        <v>1787</v>
      </c>
      <c r="F307" s="274" t="s">
        <v>2833</v>
      </c>
      <c r="G307" s="209" t="s">
        <v>1790</v>
      </c>
      <c r="H307" s="274" t="s">
        <v>2844</v>
      </c>
      <c r="I307" s="274" t="s">
        <v>2845</v>
      </c>
      <c r="J307" s="209" t="s">
        <v>1022</v>
      </c>
      <c r="K307" s="270">
        <f>10</f>
        <v>10</v>
      </c>
    </row>
    <row r="308" spans="1:11" ht="76.5">
      <c r="A308" s="267">
        <f t="shared" si="7"/>
        <v>301</v>
      </c>
      <c r="B308" s="209">
        <v>2010</v>
      </c>
      <c r="C308" s="274" t="s">
        <v>2452</v>
      </c>
      <c r="D308" s="274" t="s">
        <v>2832</v>
      </c>
      <c r="E308" s="274" t="s">
        <v>1787</v>
      </c>
      <c r="F308" s="274" t="s">
        <v>2833</v>
      </c>
      <c r="G308" s="209" t="s">
        <v>1790</v>
      </c>
      <c r="H308" s="274" t="s">
        <v>2846</v>
      </c>
      <c r="I308" s="274" t="s">
        <v>2847</v>
      </c>
      <c r="J308" s="274" t="s">
        <v>2848</v>
      </c>
      <c r="K308" s="270">
        <f>10</f>
        <v>10</v>
      </c>
    </row>
    <row r="309" spans="1:11" ht="114.75">
      <c r="A309" s="267">
        <f t="shared" si="7"/>
        <v>302</v>
      </c>
      <c r="B309" s="209">
        <v>2011</v>
      </c>
      <c r="C309" s="274" t="s">
        <v>2426</v>
      </c>
      <c r="D309" s="274" t="s">
        <v>2832</v>
      </c>
      <c r="E309" s="274" t="s">
        <v>1787</v>
      </c>
      <c r="F309" s="274" t="s">
        <v>2833</v>
      </c>
      <c r="G309" s="209" t="s">
        <v>1790</v>
      </c>
      <c r="H309" s="274" t="s">
        <v>2849</v>
      </c>
      <c r="I309" s="274" t="s">
        <v>2850</v>
      </c>
      <c r="J309" s="274" t="s">
        <v>2851</v>
      </c>
      <c r="K309" s="270">
        <f>10</f>
        <v>10</v>
      </c>
    </row>
    <row r="310" spans="1:11" ht="51">
      <c r="A310" s="267">
        <f t="shared" si="7"/>
        <v>303</v>
      </c>
      <c r="B310" s="209">
        <v>2008</v>
      </c>
      <c r="C310" s="274" t="s">
        <v>2441</v>
      </c>
      <c r="D310" s="274" t="s">
        <v>2852</v>
      </c>
      <c r="E310" s="274" t="s">
        <v>2853</v>
      </c>
      <c r="F310" s="274" t="s">
        <v>2854</v>
      </c>
      <c r="G310" s="274" t="s">
        <v>2855</v>
      </c>
      <c r="H310" s="274" t="s">
        <v>2856</v>
      </c>
      <c r="I310" s="274" t="s">
        <v>2857</v>
      </c>
      <c r="J310" s="209" t="s">
        <v>2756</v>
      </c>
      <c r="K310" s="270">
        <f>10</f>
        <v>10</v>
      </c>
    </row>
    <row r="311" spans="1:11" ht="51">
      <c r="A311" s="267">
        <f t="shared" si="7"/>
        <v>304</v>
      </c>
      <c r="B311" s="209">
        <v>2008</v>
      </c>
      <c r="C311" s="274" t="s">
        <v>2441</v>
      </c>
      <c r="D311" s="274" t="s">
        <v>2852</v>
      </c>
      <c r="E311" s="274" t="s">
        <v>2853</v>
      </c>
      <c r="F311" s="274" t="s">
        <v>2854</v>
      </c>
      <c r="G311" s="274" t="s">
        <v>2855</v>
      </c>
      <c r="H311" s="274" t="s">
        <v>2655</v>
      </c>
      <c r="I311" s="274" t="s">
        <v>2656</v>
      </c>
      <c r="J311" s="209" t="s">
        <v>2657</v>
      </c>
      <c r="K311" s="270">
        <f>10</f>
        <v>10</v>
      </c>
    </row>
    <row r="312" spans="1:11" ht="51">
      <c r="A312" s="267">
        <f t="shared" si="7"/>
        <v>305</v>
      </c>
      <c r="B312" s="209">
        <v>2008</v>
      </c>
      <c r="C312" s="274" t="s">
        <v>2482</v>
      </c>
      <c r="D312" s="274" t="s">
        <v>2852</v>
      </c>
      <c r="E312" s="274" t="s">
        <v>2853</v>
      </c>
      <c r="F312" s="274" t="s">
        <v>2854</v>
      </c>
      <c r="G312" s="274" t="s">
        <v>2855</v>
      </c>
      <c r="H312" s="274" t="s">
        <v>2664</v>
      </c>
      <c r="I312" s="274" t="s">
        <v>2665</v>
      </c>
      <c r="J312" s="209" t="s">
        <v>2571</v>
      </c>
      <c r="K312" s="270">
        <f>10</f>
        <v>10</v>
      </c>
    </row>
    <row r="313" spans="1:11" ht="51">
      <c r="A313" s="267">
        <f t="shared" si="7"/>
        <v>306</v>
      </c>
      <c r="B313" s="209">
        <v>2008</v>
      </c>
      <c r="C313" s="274" t="s">
        <v>3118</v>
      </c>
      <c r="D313" s="274" t="s">
        <v>2852</v>
      </c>
      <c r="E313" s="274" t="s">
        <v>2853</v>
      </c>
      <c r="F313" s="274" t="s">
        <v>2854</v>
      </c>
      <c r="G313" s="274" t="s">
        <v>2855</v>
      </c>
      <c r="H313" s="274" t="s">
        <v>2666</v>
      </c>
      <c r="I313" s="274" t="s">
        <v>2667</v>
      </c>
      <c r="J313" s="274" t="s">
        <v>2668</v>
      </c>
      <c r="K313" s="270">
        <f>10</f>
        <v>10</v>
      </c>
    </row>
    <row r="314" spans="1:11" ht="63.75">
      <c r="A314" s="267">
        <f t="shared" si="7"/>
        <v>307</v>
      </c>
      <c r="B314" s="209">
        <v>2008</v>
      </c>
      <c r="C314" s="274" t="s">
        <v>3118</v>
      </c>
      <c r="D314" s="274" t="s">
        <v>2852</v>
      </c>
      <c r="E314" s="274" t="s">
        <v>2853</v>
      </c>
      <c r="F314" s="274" t="s">
        <v>2854</v>
      </c>
      <c r="G314" s="274" t="s">
        <v>2855</v>
      </c>
      <c r="H314" s="274" t="s">
        <v>2669</v>
      </c>
      <c r="I314" s="274" t="s">
        <v>2745</v>
      </c>
      <c r="J314" s="209" t="s">
        <v>2746</v>
      </c>
      <c r="K314" s="270">
        <f>10</f>
        <v>10</v>
      </c>
    </row>
    <row r="315" spans="1:11" ht="51">
      <c r="A315" s="267">
        <f t="shared" si="7"/>
        <v>308</v>
      </c>
      <c r="B315" s="209">
        <v>2008</v>
      </c>
      <c r="C315" s="274" t="s">
        <v>2441</v>
      </c>
      <c r="D315" s="274" t="s">
        <v>2852</v>
      </c>
      <c r="E315" s="274" t="s">
        <v>2853</v>
      </c>
      <c r="F315" s="274" t="s">
        <v>2854</v>
      </c>
      <c r="G315" s="274" t="s">
        <v>2855</v>
      </c>
      <c r="H315" s="274" t="s">
        <v>2858</v>
      </c>
      <c r="I315" s="274" t="s">
        <v>2665</v>
      </c>
      <c r="J315" s="209" t="s">
        <v>1927</v>
      </c>
      <c r="K315" s="270">
        <f>10</f>
        <v>10</v>
      </c>
    </row>
    <row r="316" spans="1:11" ht="63.75">
      <c r="A316" s="267">
        <f t="shared" si="7"/>
        <v>309</v>
      </c>
      <c r="B316" s="209">
        <v>2006</v>
      </c>
      <c r="C316" s="274" t="s">
        <v>2441</v>
      </c>
      <c r="D316" s="274" t="s">
        <v>2852</v>
      </c>
      <c r="E316" s="274" t="s">
        <v>2853</v>
      </c>
      <c r="F316" s="274" t="s">
        <v>2854</v>
      </c>
      <c r="G316" s="274" t="s">
        <v>2855</v>
      </c>
      <c r="H316" s="274" t="s">
        <v>2859</v>
      </c>
      <c r="I316" s="274" t="s">
        <v>2860</v>
      </c>
      <c r="J316" s="209" t="s">
        <v>2861</v>
      </c>
      <c r="K316" s="270">
        <f>10</f>
        <v>10</v>
      </c>
    </row>
    <row r="317" spans="1:11" ht="51">
      <c r="A317" s="267">
        <f t="shared" si="7"/>
        <v>310</v>
      </c>
      <c r="B317" s="209">
        <v>2008</v>
      </c>
      <c r="C317" s="274" t="s">
        <v>2482</v>
      </c>
      <c r="D317" s="274" t="s">
        <v>2852</v>
      </c>
      <c r="E317" s="274" t="s">
        <v>2853</v>
      </c>
      <c r="F317" s="274" t="s">
        <v>2854</v>
      </c>
      <c r="G317" s="274" t="s">
        <v>2855</v>
      </c>
      <c r="H317" s="274" t="s">
        <v>2752</v>
      </c>
      <c r="I317" s="274" t="s">
        <v>2484</v>
      </c>
      <c r="J317" s="209" t="s">
        <v>2753</v>
      </c>
      <c r="K317" s="270">
        <f>10</f>
        <v>10</v>
      </c>
    </row>
    <row r="318" spans="1:11" ht="51">
      <c r="A318" s="267">
        <f t="shared" si="7"/>
        <v>311</v>
      </c>
      <c r="B318" s="209">
        <v>2011</v>
      </c>
      <c r="C318" s="274" t="s">
        <v>3108</v>
      </c>
      <c r="D318" s="274" t="s">
        <v>2862</v>
      </c>
      <c r="E318" s="274" t="s">
        <v>2863</v>
      </c>
      <c r="F318" s="274" t="s">
        <v>2864</v>
      </c>
      <c r="G318" s="209" t="s">
        <v>1784</v>
      </c>
      <c r="H318" s="274" t="s">
        <v>2834</v>
      </c>
      <c r="I318" s="274" t="s">
        <v>2835</v>
      </c>
      <c r="J318" s="209" t="s">
        <v>2836</v>
      </c>
      <c r="K318" s="270">
        <f>10</f>
        <v>10</v>
      </c>
    </row>
    <row r="319" spans="1:11" ht="51">
      <c r="A319" s="267">
        <f t="shared" si="7"/>
        <v>312</v>
      </c>
      <c r="B319" s="209">
        <v>2010</v>
      </c>
      <c r="C319" s="274" t="s">
        <v>2403</v>
      </c>
      <c r="D319" s="274" t="s">
        <v>2862</v>
      </c>
      <c r="E319" s="274" t="s">
        <v>2863</v>
      </c>
      <c r="F319" s="274" t="s">
        <v>2864</v>
      </c>
      <c r="G319" s="209" t="s">
        <v>1784</v>
      </c>
      <c r="H319" s="274" t="s">
        <v>2406</v>
      </c>
      <c r="I319" s="274" t="s">
        <v>2407</v>
      </c>
      <c r="J319" s="209" t="s">
        <v>1790</v>
      </c>
      <c r="K319" s="270">
        <f>10</f>
        <v>10</v>
      </c>
    </row>
    <row r="320" spans="1:11" ht="63.75">
      <c r="A320" s="267">
        <f t="shared" si="7"/>
        <v>313</v>
      </c>
      <c r="B320" s="209">
        <v>2010</v>
      </c>
      <c r="C320" s="274" t="s">
        <v>2403</v>
      </c>
      <c r="D320" s="274" t="s">
        <v>2862</v>
      </c>
      <c r="E320" s="274" t="s">
        <v>2863</v>
      </c>
      <c r="F320" s="274" t="s">
        <v>2864</v>
      </c>
      <c r="G320" s="209" t="s">
        <v>1784</v>
      </c>
      <c r="H320" s="274" t="s">
        <v>2408</v>
      </c>
      <c r="I320" s="274" t="s">
        <v>2409</v>
      </c>
      <c r="J320" s="209" t="s">
        <v>1768</v>
      </c>
      <c r="K320" s="270">
        <f>10</f>
        <v>10</v>
      </c>
    </row>
    <row r="321" spans="1:11" ht="51">
      <c r="A321" s="267">
        <f t="shared" si="7"/>
        <v>314</v>
      </c>
      <c r="B321" s="209">
        <v>2010</v>
      </c>
      <c r="C321" s="274" t="s">
        <v>2441</v>
      </c>
      <c r="D321" s="274" t="s">
        <v>2862</v>
      </c>
      <c r="E321" s="274" t="s">
        <v>2863</v>
      </c>
      <c r="F321" s="274" t="s">
        <v>2864</v>
      </c>
      <c r="G321" s="209" t="s">
        <v>1784</v>
      </c>
      <c r="H321" s="274" t="s">
        <v>2865</v>
      </c>
      <c r="I321" s="274" t="s">
        <v>2866</v>
      </c>
      <c r="J321" s="209" t="s">
        <v>769</v>
      </c>
      <c r="K321" s="270">
        <f>10</f>
        <v>10</v>
      </c>
    </row>
    <row r="322" spans="1:11" ht="51">
      <c r="A322" s="267">
        <f t="shared" si="7"/>
        <v>315</v>
      </c>
      <c r="B322" s="209">
        <v>2010</v>
      </c>
      <c r="C322" s="274" t="s">
        <v>3118</v>
      </c>
      <c r="D322" s="274" t="s">
        <v>2862</v>
      </c>
      <c r="E322" s="274" t="s">
        <v>2863</v>
      </c>
      <c r="F322" s="274" t="s">
        <v>2864</v>
      </c>
      <c r="G322" s="209" t="s">
        <v>1784</v>
      </c>
      <c r="H322" s="274" t="s">
        <v>2867</v>
      </c>
      <c r="I322" s="274" t="s">
        <v>2868</v>
      </c>
      <c r="J322" s="209" t="s">
        <v>2869</v>
      </c>
      <c r="K322" s="270">
        <f>10</f>
        <v>10</v>
      </c>
    </row>
    <row r="323" spans="1:11" ht="51">
      <c r="A323" s="267">
        <f t="shared" si="7"/>
        <v>316</v>
      </c>
      <c r="B323" s="209">
        <v>2010</v>
      </c>
      <c r="C323" s="274" t="s">
        <v>2437</v>
      </c>
      <c r="D323" s="274" t="s">
        <v>2862</v>
      </c>
      <c r="E323" s="274" t="s">
        <v>2863</v>
      </c>
      <c r="F323" s="274" t="s">
        <v>2864</v>
      </c>
      <c r="G323" s="209" t="s">
        <v>1784</v>
      </c>
      <c r="H323" s="274" t="s">
        <v>2870</v>
      </c>
      <c r="I323" s="274" t="s">
        <v>2871</v>
      </c>
      <c r="J323" s="274" t="s">
        <v>2872</v>
      </c>
      <c r="K323" s="270">
        <f>10</f>
        <v>10</v>
      </c>
    </row>
    <row r="324" spans="1:11" ht="63.75">
      <c r="A324" s="267">
        <f t="shared" si="7"/>
        <v>317</v>
      </c>
      <c r="B324" s="209">
        <v>2008</v>
      </c>
      <c r="C324" s="274" t="s">
        <v>2410</v>
      </c>
      <c r="D324" s="274" t="s">
        <v>2873</v>
      </c>
      <c r="E324" s="274" t="s">
        <v>2874</v>
      </c>
      <c r="F324" s="274" t="s">
        <v>2875</v>
      </c>
      <c r="G324" s="209" t="s">
        <v>2756</v>
      </c>
      <c r="H324" s="274" t="s">
        <v>2876</v>
      </c>
      <c r="I324" s="274" t="s">
        <v>2877</v>
      </c>
      <c r="J324" s="209" t="s">
        <v>2878</v>
      </c>
      <c r="K324" s="270">
        <f>10</f>
        <v>10</v>
      </c>
    </row>
    <row r="325" spans="1:11" ht="51">
      <c r="A325" s="267">
        <f t="shared" si="7"/>
        <v>318</v>
      </c>
      <c r="B325" s="209">
        <v>2007</v>
      </c>
      <c r="C325" s="274" t="s">
        <v>2422</v>
      </c>
      <c r="D325" s="274" t="s">
        <v>2873</v>
      </c>
      <c r="E325" s="274" t="s">
        <v>2874</v>
      </c>
      <c r="F325" s="274" t="s">
        <v>2875</v>
      </c>
      <c r="G325" s="209" t="s">
        <v>2756</v>
      </c>
      <c r="H325" s="274" t="s">
        <v>2879</v>
      </c>
      <c r="I325" s="274" t="s">
        <v>2880</v>
      </c>
      <c r="J325" s="209" t="s">
        <v>2881</v>
      </c>
      <c r="K325" s="270">
        <f>10</f>
        <v>10</v>
      </c>
    </row>
    <row r="326" spans="1:11" ht="51">
      <c r="A326" s="267">
        <f t="shared" si="7"/>
        <v>319</v>
      </c>
      <c r="B326" s="209">
        <v>2010</v>
      </c>
      <c r="C326" s="274" t="s">
        <v>2410</v>
      </c>
      <c r="D326" s="274" t="s">
        <v>2873</v>
      </c>
      <c r="E326" s="274" t="s">
        <v>2874</v>
      </c>
      <c r="F326" s="274" t="s">
        <v>2875</v>
      </c>
      <c r="G326" s="209" t="s">
        <v>2756</v>
      </c>
      <c r="H326" s="274" t="s">
        <v>2882</v>
      </c>
      <c r="I326" s="274" t="s">
        <v>2883</v>
      </c>
      <c r="J326" s="209" t="s">
        <v>2884</v>
      </c>
      <c r="K326" s="270">
        <f>10</f>
        <v>10</v>
      </c>
    </row>
    <row r="327" spans="1:11" ht="38.25">
      <c r="A327" s="267">
        <f t="shared" si="7"/>
        <v>320</v>
      </c>
      <c r="B327" s="209">
        <v>2006</v>
      </c>
      <c r="C327" s="274" t="s">
        <v>2422</v>
      </c>
      <c r="D327" s="274" t="s">
        <v>2873</v>
      </c>
      <c r="E327" s="274" t="s">
        <v>2874</v>
      </c>
      <c r="F327" s="274" t="s">
        <v>2875</v>
      </c>
      <c r="G327" s="209" t="s">
        <v>2756</v>
      </c>
      <c r="H327" s="274" t="s">
        <v>2885</v>
      </c>
      <c r="I327" s="274" t="s">
        <v>2886</v>
      </c>
      <c r="J327" s="209" t="s">
        <v>2887</v>
      </c>
      <c r="K327" s="270">
        <f>10</f>
        <v>10</v>
      </c>
    </row>
    <row r="328" spans="1:11" ht="63.75">
      <c r="A328" s="267">
        <f t="shared" si="7"/>
        <v>321</v>
      </c>
      <c r="B328" s="209">
        <v>2009</v>
      </c>
      <c r="C328" s="209" t="s">
        <v>2839</v>
      </c>
      <c r="D328" s="274" t="s">
        <v>2888</v>
      </c>
      <c r="E328" s="274" t="s">
        <v>2710</v>
      </c>
      <c r="F328" s="274" t="s">
        <v>2889</v>
      </c>
      <c r="G328" s="209" t="s">
        <v>2890</v>
      </c>
      <c r="H328" s="274" t="s">
        <v>2891</v>
      </c>
      <c r="I328" s="274" t="s">
        <v>2892</v>
      </c>
      <c r="J328" s="209" t="s">
        <v>2893</v>
      </c>
      <c r="K328" s="270">
        <f>10</f>
        <v>10</v>
      </c>
    </row>
    <row r="329" spans="1:11" ht="76.5">
      <c r="A329" s="267">
        <f t="shared" si="7"/>
        <v>322</v>
      </c>
      <c r="B329" s="209">
        <v>2009</v>
      </c>
      <c r="C329" s="274" t="s">
        <v>3118</v>
      </c>
      <c r="D329" s="274" t="s">
        <v>2888</v>
      </c>
      <c r="E329" s="274" t="s">
        <v>2710</v>
      </c>
      <c r="F329" s="274" t="s">
        <v>2889</v>
      </c>
      <c r="G329" s="209" t="s">
        <v>2890</v>
      </c>
      <c r="H329" s="274" t="s">
        <v>2894</v>
      </c>
      <c r="I329" s="274" t="s">
        <v>2895</v>
      </c>
      <c r="J329" s="209" t="s">
        <v>1768</v>
      </c>
      <c r="K329" s="270">
        <f>10</f>
        <v>10</v>
      </c>
    </row>
    <row r="330" spans="1:11" ht="63.75">
      <c r="A330" s="267">
        <f t="shared" si="7"/>
        <v>323</v>
      </c>
      <c r="B330" s="209">
        <v>2009</v>
      </c>
      <c r="C330" s="274" t="s">
        <v>3108</v>
      </c>
      <c r="D330" s="274" t="s">
        <v>2888</v>
      </c>
      <c r="E330" s="274" t="s">
        <v>2710</v>
      </c>
      <c r="F330" s="274" t="s">
        <v>2889</v>
      </c>
      <c r="G330" s="209" t="s">
        <v>2890</v>
      </c>
      <c r="H330" s="274" t="s">
        <v>2896</v>
      </c>
      <c r="I330" s="274" t="s">
        <v>2897</v>
      </c>
      <c r="J330" s="209" t="s">
        <v>1768</v>
      </c>
      <c r="K330" s="270">
        <f>10</f>
        <v>10</v>
      </c>
    </row>
    <row r="331" spans="1:11" ht="63.75">
      <c r="A331" s="267">
        <f t="shared" si="7"/>
        <v>324</v>
      </c>
      <c r="B331" s="209">
        <v>2008</v>
      </c>
      <c r="C331" s="274" t="s">
        <v>2441</v>
      </c>
      <c r="D331" s="274" t="s">
        <v>2888</v>
      </c>
      <c r="E331" s="274" t="s">
        <v>2710</v>
      </c>
      <c r="F331" s="274" t="s">
        <v>2889</v>
      </c>
      <c r="G331" s="209" t="s">
        <v>2890</v>
      </c>
      <c r="H331" s="274" t="s">
        <v>2655</v>
      </c>
      <c r="I331" s="274" t="s">
        <v>2656</v>
      </c>
      <c r="J331" s="209" t="s">
        <v>2657</v>
      </c>
      <c r="K331" s="270">
        <f>10</f>
        <v>10</v>
      </c>
    </row>
    <row r="332" spans="1:11" ht="63.75">
      <c r="A332" s="267">
        <f t="shared" si="7"/>
        <v>325</v>
      </c>
      <c r="B332" s="209">
        <v>2008</v>
      </c>
      <c r="C332" s="274" t="s">
        <v>2398</v>
      </c>
      <c r="D332" s="274" t="s">
        <v>2888</v>
      </c>
      <c r="E332" s="274" t="s">
        <v>2710</v>
      </c>
      <c r="F332" s="274" t="s">
        <v>2889</v>
      </c>
      <c r="G332" s="209" t="s">
        <v>2890</v>
      </c>
      <c r="H332" s="274" t="s">
        <v>2898</v>
      </c>
      <c r="I332" s="274" t="s">
        <v>2899</v>
      </c>
      <c r="J332" s="274" t="s">
        <v>2900</v>
      </c>
      <c r="K332" s="270">
        <f>10</f>
        <v>10</v>
      </c>
    </row>
    <row r="333" spans="1:11" ht="63.75">
      <c r="A333" s="267">
        <f t="shared" si="7"/>
        <v>326</v>
      </c>
      <c r="B333" s="209">
        <v>2009</v>
      </c>
      <c r="C333" s="274" t="s">
        <v>2441</v>
      </c>
      <c r="D333" s="274" t="s">
        <v>2888</v>
      </c>
      <c r="E333" s="274" t="s">
        <v>2710</v>
      </c>
      <c r="F333" s="274" t="s">
        <v>2889</v>
      </c>
      <c r="G333" s="209" t="s">
        <v>2890</v>
      </c>
      <c r="H333" s="274" t="s">
        <v>2901</v>
      </c>
      <c r="I333" s="274" t="s">
        <v>2902</v>
      </c>
      <c r="J333" s="209" t="s">
        <v>2445</v>
      </c>
      <c r="K333" s="270">
        <f>10</f>
        <v>10</v>
      </c>
    </row>
    <row r="334" spans="1:11" ht="63.75">
      <c r="A334" s="267">
        <f t="shared" si="7"/>
        <v>327</v>
      </c>
      <c r="B334" s="209">
        <v>2009</v>
      </c>
      <c r="C334" s="274" t="s">
        <v>2403</v>
      </c>
      <c r="D334" s="274" t="s">
        <v>2888</v>
      </c>
      <c r="E334" s="274" t="s">
        <v>2710</v>
      </c>
      <c r="F334" s="274" t="s">
        <v>2889</v>
      </c>
      <c r="G334" s="209" t="s">
        <v>2890</v>
      </c>
      <c r="H334" s="274" t="s">
        <v>2903</v>
      </c>
      <c r="I334" s="274" t="s">
        <v>2904</v>
      </c>
      <c r="J334" s="209" t="s">
        <v>2905</v>
      </c>
      <c r="K334" s="270">
        <f>10</f>
        <v>10</v>
      </c>
    </row>
    <row r="335" spans="1:11" ht="51">
      <c r="A335" s="267">
        <f t="shared" si="7"/>
        <v>328</v>
      </c>
      <c r="B335" s="209">
        <v>2010</v>
      </c>
      <c r="C335" s="274" t="s">
        <v>2403</v>
      </c>
      <c r="D335" s="274" t="s">
        <v>2906</v>
      </c>
      <c r="E335" s="274" t="s">
        <v>2907</v>
      </c>
      <c r="F335" s="274" t="s">
        <v>2908</v>
      </c>
      <c r="G335" s="209" t="s">
        <v>2909</v>
      </c>
      <c r="H335" s="274" t="s">
        <v>2910</v>
      </c>
      <c r="I335" s="274" t="s">
        <v>2911</v>
      </c>
      <c r="J335" s="209" t="s">
        <v>2912</v>
      </c>
      <c r="K335" s="270">
        <f>10</f>
        <v>10</v>
      </c>
    </row>
    <row r="336" spans="1:11" ht="63.75">
      <c r="A336" s="267">
        <f t="shared" si="7"/>
        <v>329</v>
      </c>
      <c r="B336" s="209">
        <v>2010</v>
      </c>
      <c r="C336" s="274" t="s">
        <v>2426</v>
      </c>
      <c r="D336" s="274" t="s">
        <v>2906</v>
      </c>
      <c r="E336" s="274" t="s">
        <v>2907</v>
      </c>
      <c r="F336" s="274" t="s">
        <v>2908</v>
      </c>
      <c r="G336" s="209" t="s">
        <v>2909</v>
      </c>
      <c r="H336" s="274" t="s">
        <v>2427</v>
      </c>
      <c r="I336" s="274" t="s">
        <v>2428</v>
      </c>
      <c r="J336" s="274" t="s">
        <v>2429</v>
      </c>
      <c r="K336" s="270">
        <f>10</f>
        <v>10</v>
      </c>
    </row>
    <row r="337" spans="1:11" ht="51">
      <c r="A337" s="267">
        <f t="shared" si="7"/>
        <v>330</v>
      </c>
      <c r="B337" s="209">
        <v>2009</v>
      </c>
      <c r="C337" s="274" t="s">
        <v>3118</v>
      </c>
      <c r="D337" s="274" t="s">
        <v>2906</v>
      </c>
      <c r="E337" s="274" t="s">
        <v>2907</v>
      </c>
      <c r="F337" s="274" t="s">
        <v>2908</v>
      </c>
      <c r="G337" s="209" t="s">
        <v>2909</v>
      </c>
      <c r="H337" s="274" t="s">
        <v>2913</v>
      </c>
      <c r="I337" s="274" t="s">
        <v>2914</v>
      </c>
      <c r="J337" s="274" t="s">
        <v>2915</v>
      </c>
      <c r="K337" s="270">
        <f>10</f>
        <v>10</v>
      </c>
    </row>
    <row r="338" spans="1:11" ht="51">
      <c r="A338" s="267">
        <f t="shared" si="7"/>
        <v>331</v>
      </c>
      <c r="B338" s="209">
        <v>2009</v>
      </c>
      <c r="C338" s="274" t="s">
        <v>2452</v>
      </c>
      <c r="D338" s="274" t="s">
        <v>2906</v>
      </c>
      <c r="E338" s="274" t="s">
        <v>2907</v>
      </c>
      <c r="F338" s="274" t="s">
        <v>2908</v>
      </c>
      <c r="G338" s="209" t="s">
        <v>2909</v>
      </c>
      <c r="H338" s="274" t="s">
        <v>2916</v>
      </c>
      <c r="I338" s="274" t="s">
        <v>2917</v>
      </c>
      <c r="J338" s="209" t="s">
        <v>2565</v>
      </c>
      <c r="K338" s="270">
        <f>10</f>
        <v>10</v>
      </c>
    </row>
    <row r="339" spans="1:11" ht="51">
      <c r="A339" s="267">
        <f t="shared" si="7"/>
        <v>332</v>
      </c>
      <c r="B339" s="209">
        <v>2007</v>
      </c>
      <c r="C339" s="274" t="s">
        <v>2441</v>
      </c>
      <c r="D339" s="274" t="s">
        <v>2906</v>
      </c>
      <c r="E339" s="274" t="s">
        <v>2907</v>
      </c>
      <c r="F339" s="274" t="s">
        <v>2908</v>
      </c>
      <c r="G339" s="209" t="s">
        <v>2909</v>
      </c>
      <c r="H339" s="274" t="s">
        <v>2918</v>
      </c>
      <c r="I339" s="274" t="s">
        <v>2919</v>
      </c>
      <c r="J339" s="209" t="s">
        <v>2657</v>
      </c>
      <c r="K339" s="270">
        <f>10</f>
        <v>10</v>
      </c>
    </row>
    <row r="340" spans="1:11" ht="76.5">
      <c r="A340" s="267">
        <f t="shared" si="7"/>
        <v>333</v>
      </c>
      <c r="B340" s="209">
        <v>2007</v>
      </c>
      <c r="C340" s="274" t="s">
        <v>2482</v>
      </c>
      <c r="D340" s="274" t="s">
        <v>2920</v>
      </c>
      <c r="E340" s="274" t="s">
        <v>2921</v>
      </c>
      <c r="F340" s="274" t="s">
        <v>2922</v>
      </c>
      <c r="G340" s="209" t="s">
        <v>2923</v>
      </c>
      <c r="H340" s="274" t="s">
        <v>2924</v>
      </c>
      <c r="I340" s="274" t="s">
        <v>2925</v>
      </c>
      <c r="J340" s="209" t="s">
        <v>2926</v>
      </c>
      <c r="K340" s="270">
        <f>10</f>
        <v>10</v>
      </c>
    </row>
    <row r="341" spans="1:11" ht="63.75">
      <c r="A341" s="267">
        <f t="shared" si="7"/>
        <v>334</v>
      </c>
      <c r="B341" s="209">
        <v>2008</v>
      </c>
      <c r="C341" s="274" t="s">
        <v>2452</v>
      </c>
      <c r="D341" s="54" t="s">
        <v>2203</v>
      </c>
      <c r="E341" s="274" t="s">
        <v>2927</v>
      </c>
      <c r="F341" s="274" t="s">
        <v>2928</v>
      </c>
      <c r="G341" s="209" t="s">
        <v>2929</v>
      </c>
      <c r="H341" s="274" t="s">
        <v>2930</v>
      </c>
      <c r="I341" s="274" t="s">
        <v>2931</v>
      </c>
      <c r="J341" s="209" t="s">
        <v>217</v>
      </c>
      <c r="K341" s="270">
        <f>10</f>
        <v>10</v>
      </c>
    </row>
    <row r="342" spans="1:11" ht="63.75">
      <c r="A342" s="267">
        <f t="shared" ref="A342:A365" si="8">A341+1</f>
        <v>335</v>
      </c>
      <c r="B342" s="209">
        <v>2007</v>
      </c>
      <c r="C342" s="274" t="s">
        <v>3118</v>
      </c>
      <c r="D342" s="54" t="s">
        <v>2203</v>
      </c>
      <c r="E342" s="274" t="s">
        <v>2927</v>
      </c>
      <c r="F342" s="274" t="s">
        <v>2928</v>
      </c>
      <c r="G342" s="209" t="s">
        <v>2929</v>
      </c>
      <c r="H342" s="274" t="s">
        <v>2932</v>
      </c>
      <c r="I342" s="274" t="s">
        <v>2933</v>
      </c>
      <c r="J342" s="274" t="s">
        <v>2934</v>
      </c>
      <c r="K342" s="270">
        <f>10</f>
        <v>10</v>
      </c>
    </row>
    <row r="343" spans="1:11" ht="63.75">
      <c r="A343" s="267">
        <f t="shared" si="8"/>
        <v>336</v>
      </c>
      <c r="B343" s="209">
        <v>2006</v>
      </c>
      <c r="C343" s="274" t="s">
        <v>2441</v>
      </c>
      <c r="D343" s="54" t="s">
        <v>2203</v>
      </c>
      <c r="E343" s="274" t="s">
        <v>2927</v>
      </c>
      <c r="F343" s="274" t="s">
        <v>2928</v>
      </c>
      <c r="G343" s="209" t="s">
        <v>2929</v>
      </c>
      <c r="H343" s="274" t="s">
        <v>2935</v>
      </c>
      <c r="I343" s="274" t="s">
        <v>2936</v>
      </c>
      <c r="J343" s="209" t="s">
        <v>2937</v>
      </c>
      <c r="K343" s="270">
        <f>10</f>
        <v>10</v>
      </c>
    </row>
    <row r="344" spans="1:11" ht="63.75">
      <c r="A344" s="267">
        <f t="shared" si="8"/>
        <v>337</v>
      </c>
      <c r="B344" s="209">
        <v>2009</v>
      </c>
      <c r="C344" s="274" t="s">
        <v>2410</v>
      </c>
      <c r="D344" s="54" t="s">
        <v>2203</v>
      </c>
      <c r="E344" s="274" t="s">
        <v>2938</v>
      </c>
      <c r="F344" s="274" t="s">
        <v>2939</v>
      </c>
      <c r="G344" s="209" t="s">
        <v>2940</v>
      </c>
      <c r="H344" s="274" t="s">
        <v>2941</v>
      </c>
      <c r="I344" s="274" t="s">
        <v>2942</v>
      </c>
      <c r="J344" s="209" t="s">
        <v>2943</v>
      </c>
      <c r="K344" s="270">
        <f>10</f>
        <v>10</v>
      </c>
    </row>
    <row r="345" spans="1:11" ht="76.5">
      <c r="A345" s="267">
        <f t="shared" si="8"/>
        <v>338</v>
      </c>
      <c r="B345" s="209">
        <v>2010</v>
      </c>
      <c r="C345" s="274" t="s">
        <v>2410</v>
      </c>
      <c r="D345" s="274" t="s">
        <v>2944</v>
      </c>
      <c r="E345" s="274" t="s">
        <v>2945</v>
      </c>
      <c r="F345" s="274" t="s">
        <v>2946</v>
      </c>
      <c r="G345" s="274" t="s">
        <v>2900</v>
      </c>
      <c r="H345" s="274" t="s">
        <v>2947</v>
      </c>
      <c r="I345" s="274" t="s">
        <v>2948</v>
      </c>
      <c r="J345" s="209" t="s">
        <v>120</v>
      </c>
      <c r="K345" s="270">
        <f>10</f>
        <v>10</v>
      </c>
    </row>
    <row r="346" spans="1:11" ht="76.5">
      <c r="A346" s="267">
        <f t="shared" si="8"/>
        <v>339</v>
      </c>
      <c r="B346" s="209">
        <v>2010</v>
      </c>
      <c r="C346" s="274" t="s">
        <v>2398</v>
      </c>
      <c r="D346" s="274" t="s">
        <v>2944</v>
      </c>
      <c r="E346" s="274" t="s">
        <v>2945</v>
      </c>
      <c r="F346" s="274" t="s">
        <v>2946</v>
      </c>
      <c r="G346" s="274" t="s">
        <v>2900</v>
      </c>
      <c r="H346" s="274" t="s">
        <v>2949</v>
      </c>
      <c r="I346" s="274" t="s">
        <v>2950</v>
      </c>
      <c r="J346" s="209" t="s">
        <v>2951</v>
      </c>
      <c r="K346" s="270">
        <f>10</f>
        <v>10</v>
      </c>
    </row>
    <row r="347" spans="1:11" ht="76.5">
      <c r="A347" s="267">
        <f t="shared" si="8"/>
        <v>340</v>
      </c>
      <c r="B347" s="209">
        <v>2010</v>
      </c>
      <c r="C347" s="274" t="s">
        <v>2398</v>
      </c>
      <c r="D347" s="274" t="s">
        <v>2944</v>
      </c>
      <c r="E347" s="274" t="s">
        <v>2945</v>
      </c>
      <c r="F347" s="274" t="s">
        <v>2946</v>
      </c>
      <c r="G347" s="274" t="s">
        <v>2900</v>
      </c>
      <c r="H347" s="274" t="s">
        <v>2952</v>
      </c>
      <c r="I347" s="274" t="s">
        <v>2953</v>
      </c>
      <c r="J347" s="209" t="s">
        <v>2954</v>
      </c>
      <c r="K347" s="270">
        <f>10</f>
        <v>10</v>
      </c>
    </row>
    <row r="348" spans="1:11" ht="63.75">
      <c r="A348" s="267">
        <f t="shared" si="8"/>
        <v>341</v>
      </c>
      <c r="B348" s="209">
        <v>2010</v>
      </c>
      <c r="C348" s="274" t="s">
        <v>2403</v>
      </c>
      <c r="D348" s="274" t="s">
        <v>2862</v>
      </c>
      <c r="E348" s="274" t="s">
        <v>2955</v>
      </c>
      <c r="F348" s="274" t="s">
        <v>2956</v>
      </c>
      <c r="G348" s="274" t="s">
        <v>2957</v>
      </c>
      <c r="H348" s="274" t="s">
        <v>2406</v>
      </c>
      <c r="I348" s="274" t="s">
        <v>2407</v>
      </c>
      <c r="J348" s="274" t="s">
        <v>1790</v>
      </c>
      <c r="K348" s="270">
        <f>10</f>
        <v>10</v>
      </c>
    </row>
    <row r="349" spans="1:11" ht="63.75">
      <c r="A349" s="267">
        <f t="shared" si="8"/>
        <v>342</v>
      </c>
      <c r="B349" s="209">
        <v>2010</v>
      </c>
      <c r="C349" s="274" t="s">
        <v>2410</v>
      </c>
      <c r="D349" s="274" t="s">
        <v>2862</v>
      </c>
      <c r="E349" s="274" t="s">
        <v>2955</v>
      </c>
      <c r="F349" s="274" t="s">
        <v>2956</v>
      </c>
      <c r="G349" s="274" t="s">
        <v>2957</v>
      </c>
      <c r="H349" s="274" t="s">
        <v>2958</v>
      </c>
      <c r="I349" s="274" t="s">
        <v>2414</v>
      </c>
      <c r="J349" s="209" t="s">
        <v>1768</v>
      </c>
      <c r="K349" s="270">
        <f>10</f>
        <v>10</v>
      </c>
    </row>
    <row r="350" spans="1:11" ht="63.75">
      <c r="A350" s="267">
        <f t="shared" si="8"/>
        <v>343</v>
      </c>
      <c r="B350" s="209">
        <v>2010</v>
      </c>
      <c r="C350" s="274" t="s">
        <v>3108</v>
      </c>
      <c r="D350" s="274" t="s">
        <v>2862</v>
      </c>
      <c r="E350" s="274" t="s">
        <v>2955</v>
      </c>
      <c r="F350" s="274" t="s">
        <v>2956</v>
      </c>
      <c r="G350" s="274" t="s">
        <v>2957</v>
      </c>
      <c r="H350" s="274" t="s">
        <v>2415</v>
      </c>
      <c r="I350" s="274" t="s">
        <v>2416</v>
      </c>
      <c r="J350" s="209" t="s">
        <v>120</v>
      </c>
      <c r="K350" s="270">
        <f>10</f>
        <v>10</v>
      </c>
    </row>
    <row r="351" spans="1:11" ht="76.5">
      <c r="A351" s="267">
        <f t="shared" si="8"/>
        <v>344</v>
      </c>
      <c r="B351" s="209">
        <v>2009</v>
      </c>
      <c r="C351" s="274" t="s">
        <v>3118</v>
      </c>
      <c r="D351" s="274" t="s">
        <v>2862</v>
      </c>
      <c r="E351" s="274" t="s">
        <v>2955</v>
      </c>
      <c r="F351" s="274" t="s">
        <v>2956</v>
      </c>
      <c r="G351" s="274" t="s">
        <v>2957</v>
      </c>
      <c r="H351" s="274" t="s">
        <v>2959</v>
      </c>
      <c r="I351" s="274" t="s">
        <v>2960</v>
      </c>
      <c r="J351" s="209" t="s">
        <v>2432</v>
      </c>
      <c r="K351" s="270">
        <f>10</f>
        <v>10</v>
      </c>
    </row>
    <row r="352" spans="1:11" ht="63.75">
      <c r="A352" s="267">
        <f t="shared" si="8"/>
        <v>345</v>
      </c>
      <c r="B352" s="209">
        <v>2010</v>
      </c>
      <c r="C352" s="274" t="s">
        <v>2452</v>
      </c>
      <c r="D352" s="274" t="s">
        <v>2862</v>
      </c>
      <c r="E352" s="274" t="s">
        <v>2955</v>
      </c>
      <c r="F352" s="274" t="s">
        <v>2956</v>
      </c>
      <c r="G352" s="274" t="s">
        <v>2957</v>
      </c>
      <c r="H352" s="274" t="s">
        <v>2961</v>
      </c>
      <c r="I352" s="274" t="s">
        <v>2962</v>
      </c>
      <c r="J352" s="274" t="s">
        <v>2848</v>
      </c>
      <c r="K352" s="270">
        <f>10</f>
        <v>10</v>
      </c>
    </row>
    <row r="353" spans="1:11" ht="63.75">
      <c r="A353" s="267">
        <f t="shared" si="8"/>
        <v>346</v>
      </c>
      <c r="B353" s="209">
        <v>2010</v>
      </c>
      <c r="C353" s="274" t="s">
        <v>2437</v>
      </c>
      <c r="D353" s="274" t="s">
        <v>2963</v>
      </c>
      <c r="E353" s="274" t="s">
        <v>2004</v>
      </c>
      <c r="F353" s="274" t="s">
        <v>2964</v>
      </c>
      <c r="G353" s="209" t="s">
        <v>2007</v>
      </c>
      <c r="H353" s="274" t="s">
        <v>2965</v>
      </c>
      <c r="I353" s="274" t="s">
        <v>2966</v>
      </c>
      <c r="J353" s="209" t="s">
        <v>2967</v>
      </c>
      <c r="K353" s="270">
        <f>10</f>
        <v>10</v>
      </c>
    </row>
    <row r="354" spans="1:11" ht="63.75">
      <c r="A354" s="267">
        <f t="shared" si="8"/>
        <v>347</v>
      </c>
      <c r="B354" s="209">
        <v>2010</v>
      </c>
      <c r="C354" s="274" t="s">
        <v>2441</v>
      </c>
      <c r="D354" s="274" t="s">
        <v>2968</v>
      </c>
      <c r="E354" s="274" t="s">
        <v>2021</v>
      </c>
      <c r="F354" s="275" t="s">
        <v>2969</v>
      </c>
      <c r="G354" s="274" t="s">
        <v>2848</v>
      </c>
      <c r="H354" s="274" t="s">
        <v>2970</v>
      </c>
      <c r="I354" s="274" t="s">
        <v>2971</v>
      </c>
      <c r="J354" s="209" t="s">
        <v>2312</v>
      </c>
      <c r="K354" s="270">
        <f>10</f>
        <v>10</v>
      </c>
    </row>
    <row r="355" spans="1:11" ht="76.5">
      <c r="A355" s="267">
        <f t="shared" si="8"/>
        <v>348</v>
      </c>
      <c r="B355" s="209">
        <v>2010</v>
      </c>
      <c r="C355" s="274" t="s">
        <v>2441</v>
      </c>
      <c r="D355" s="274" t="s">
        <v>2972</v>
      </c>
      <c r="E355" s="274" t="s">
        <v>1765</v>
      </c>
      <c r="F355" s="274" t="s">
        <v>2973</v>
      </c>
      <c r="G355" s="209" t="s">
        <v>1768</v>
      </c>
      <c r="H355" s="274" t="s">
        <v>2970</v>
      </c>
      <c r="I355" s="274" t="s">
        <v>2971</v>
      </c>
      <c r="J355" s="209" t="s">
        <v>2312</v>
      </c>
      <c r="K355" s="270">
        <f>10</f>
        <v>10</v>
      </c>
    </row>
    <row r="356" spans="1:11" ht="63.75">
      <c r="A356" s="267">
        <f t="shared" si="8"/>
        <v>349</v>
      </c>
      <c r="B356" s="209">
        <v>2010</v>
      </c>
      <c r="C356" s="274" t="s">
        <v>3118</v>
      </c>
      <c r="D356" s="274" t="s">
        <v>2974</v>
      </c>
      <c r="E356" s="274" t="s">
        <v>2975</v>
      </c>
      <c r="F356" s="274" t="s">
        <v>2976</v>
      </c>
      <c r="G356" s="209" t="s">
        <v>1762</v>
      </c>
      <c r="H356" s="274" t="s">
        <v>2977</v>
      </c>
      <c r="I356" s="274" t="s">
        <v>2978</v>
      </c>
      <c r="J356" s="274" t="s">
        <v>2979</v>
      </c>
      <c r="K356" s="270">
        <f>10</f>
        <v>10</v>
      </c>
    </row>
    <row r="357" spans="1:11" ht="63.75">
      <c r="A357" s="267">
        <f t="shared" si="8"/>
        <v>350</v>
      </c>
      <c r="B357" s="209">
        <v>2011</v>
      </c>
      <c r="C357" s="274" t="s">
        <v>3108</v>
      </c>
      <c r="D357" s="274" t="s">
        <v>2980</v>
      </c>
      <c r="E357" s="274" t="s">
        <v>1776</v>
      </c>
      <c r="F357" s="274" t="s">
        <v>2981</v>
      </c>
      <c r="G357" s="209" t="s">
        <v>1768</v>
      </c>
      <c r="H357" s="274" t="s">
        <v>2834</v>
      </c>
      <c r="I357" s="274" t="s">
        <v>2835</v>
      </c>
      <c r="J357" s="209" t="s">
        <v>2836</v>
      </c>
      <c r="K357" s="270">
        <f>10</f>
        <v>10</v>
      </c>
    </row>
    <row r="358" spans="1:11" ht="76.5">
      <c r="A358" s="267">
        <f t="shared" si="8"/>
        <v>351</v>
      </c>
      <c r="B358" s="209">
        <v>2010</v>
      </c>
      <c r="C358" s="274" t="s">
        <v>2482</v>
      </c>
      <c r="D358" s="274" t="s">
        <v>2980</v>
      </c>
      <c r="E358" s="274" t="s">
        <v>1776</v>
      </c>
      <c r="F358" s="274" t="s">
        <v>2981</v>
      </c>
      <c r="G358" s="209" t="s">
        <v>1768</v>
      </c>
      <c r="H358" s="274" t="s">
        <v>2982</v>
      </c>
      <c r="I358" s="274" t="s">
        <v>2983</v>
      </c>
      <c r="J358" s="209" t="s">
        <v>1961</v>
      </c>
      <c r="K358" s="270">
        <f>10</f>
        <v>10</v>
      </c>
    </row>
    <row r="359" spans="1:11" ht="63.75">
      <c r="A359" s="267">
        <f t="shared" si="8"/>
        <v>352</v>
      </c>
      <c r="B359" s="209">
        <v>2010</v>
      </c>
      <c r="C359" s="274" t="s">
        <v>2422</v>
      </c>
      <c r="D359" s="274" t="s">
        <v>2984</v>
      </c>
      <c r="E359" s="274" t="s">
        <v>2716</v>
      </c>
      <c r="F359" s="274" t="s">
        <v>2985</v>
      </c>
      <c r="G359" s="209" t="s">
        <v>701</v>
      </c>
      <c r="H359" s="274" t="s">
        <v>2986</v>
      </c>
      <c r="I359" s="274" t="s">
        <v>2987</v>
      </c>
      <c r="J359" s="274" t="s">
        <v>2988</v>
      </c>
      <c r="K359" s="270">
        <f>10</f>
        <v>10</v>
      </c>
    </row>
    <row r="360" spans="1:11" ht="76.5">
      <c r="A360" s="267">
        <f t="shared" si="8"/>
        <v>353</v>
      </c>
      <c r="B360" s="209">
        <v>2010</v>
      </c>
      <c r="C360" s="274" t="s">
        <v>2482</v>
      </c>
      <c r="D360" s="274" t="s">
        <v>2989</v>
      </c>
      <c r="E360" s="274" t="s">
        <v>2990</v>
      </c>
      <c r="F360" s="274" t="s">
        <v>2991</v>
      </c>
      <c r="G360" s="209" t="s">
        <v>1961</v>
      </c>
      <c r="H360" s="274" t="s">
        <v>2982</v>
      </c>
      <c r="I360" s="274" t="s">
        <v>2983</v>
      </c>
      <c r="J360" s="209" t="s">
        <v>1961</v>
      </c>
      <c r="K360" s="270">
        <f>10</f>
        <v>10</v>
      </c>
    </row>
    <row r="361" spans="1:11" ht="63.75">
      <c r="A361" s="267">
        <f t="shared" si="8"/>
        <v>354</v>
      </c>
      <c r="B361" s="209">
        <v>2007</v>
      </c>
      <c r="C361" s="274" t="s">
        <v>2441</v>
      </c>
      <c r="D361" s="274" t="s">
        <v>2992</v>
      </c>
      <c r="E361" s="274" t="s">
        <v>2993</v>
      </c>
      <c r="F361" s="274" t="s">
        <v>2994</v>
      </c>
      <c r="G361" s="209" t="s">
        <v>2738</v>
      </c>
      <c r="H361" s="274" t="s">
        <v>2995</v>
      </c>
      <c r="I361" s="274" t="s">
        <v>2749</v>
      </c>
      <c r="J361" s="209" t="s">
        <v>2750</v>
      </c>
      <c r="K361" s="270">
        <f>10</f>
        <v>10</v>
      </c>
    </row>
    <row r="362" spans="1:11" ht="63.75">
      <c r="A362" s="267">
        <f t="shared" si="8"/>
        <v>355</v>
      </c>
      <c r="B362" s="209">
        <v>2008</v>
      </c>
      <c r="C362" s="274" t="s">
        <v>2422</v>
      </c>
      <c r="D362" s="274" t="s">
        <v>2992</v>
      </c>
      <c r="E362" s="274" t="s">
        <v>2993</v>
      </c>
      <c r="F362" s="274" t="s">
        <v>2994</v>
      </c>
      <c r="G362" s="209" t="s">
        <v>2738</v>
      </c>
      <c r="H362" s="274" t="s">
        <v>2996</v>
      </c>
      <c r="I362" s="274" t="s">
        <v>2997</v>
      </c>
      <c r="J362" s="209" t="s">
        <v>2998</v>
      </c>
      <c r="K362" s="270">
        <f>10</f>
        <v>10</v>
      </c>
    </row>
    <row r="363" spans="1:11" ht="63.75">
      <c r="A363" s="267">
        <f t="shared" si="8"/>
        <v>356</v>
      </c>
      <c r="B363" s="209">
        <v>2008</v>
      </c>
      <c r="C363" s="274" t="s">
        <v>2452</v>
      </c>
      <c r="D363" s="54" t="s">
        <v>2203</v>
      </c>
      <c r="E363" s="274" t="s">
        <v>2999</v>
      </c>
      <c r="F363" s="274" t="s">
        <v>3000</v>
      </c>
      <c r="G363" s="209" t="s">
        <v>3001</v>
      </c>
      <c r="H363" s="274" t="s">
        <v>2930</v>
      </c>
      <c r="I363" s="274" t="s">
        <v>2931</v>
      </c>
      <c r="J363" s="209" t="s">
        <v>217</v>
      </c>
      <c r="K363" s="270">
        <f>10</f>
        <v>10</v>
      </c>
    </row>
    <row r="364" spans="1:11" ht="102">
      <c r="A364" s="267">
        <f t="shared" si="8"/>
        <v>357</v>
      </c>
      <c r="B364" s="209">
        <v>2010</v>
      </c>
      <c r="C364" s="274" t="s">
        <v>2426</v>
      </c>
      <c r="D364" s="274" t="s">
        <v>3002</v>
      </c>
      <c r="E364" s="274" t="s">
        <v>3003</v>
      </c>
      <c r="F364" s="274" t="s">
        <v>3004</v>
      </c>
      <c r="G364" s="209" t="s">
        <v>3005</v>
      </c>
      <c r="H364" s="274" t="s">
        <v>3006</v>
      </c>
      <c r="I364" s="274" t="s">
        <v>3007</v>
      </c>
      <c r="J364" s="209" t="s">
        <v>2268</v>
      </c>
      <c r="K364" s="270">
        <f>10</f>
        <v>10</v>
      </c>
    </row>
    <row r="365" spans="1:11" ht="63.75">
      <c r="A365" s="267">
        <f t="shared" si="8"/>
        <v>358</v>
      </c>
      <c r="B365" s="209">
        <v>2008</v>
      </c>
      <c r="C365" s="274" t="s">
        <v>2441</v>
      </c>
      <c r="D365" s="274" t="s">
        <v>3002</v>
      </c>
      <c r="E365" s="274" t="s">
        <v>3003</v>
      </c>
      <c r="F365" s="274" t="s">
        <v>3004</v>
      </c>
      <c r="G365" s="209" t="s">
        <v>3005</v>
      </c>
      <c r="H365" s="274" t="s">
        <v>3008</v>
      </c>
      <c r="I365" s="274" t="s">
        <v>3009</v>
      </c>
      <c r="J365" s="209" t="s">
        <v>1927</v>
      </c>
      <c r="K365" s="270">
        <f>10</f>
        <v>10</v>
      </c>
    </row>
    <row r="366" spans="1:11" ht="63.75">
      <c r="A366" s="209">
        <f>A365+1</f>
        <v>359</v>
      </c>
      <c r="B366" s="209">
        <v>2010</v>
      </c>
      <c r="C366" s="209" t="s">
        <v>1739</v>
      </c>
      <c r="D366" s="207" t="s">
        <v>3010</v>
      </c>
      <c r="E366" s="209" t="s">
        <v>161</v>
      </c>
      <c r="F366" s="209" t="s">
        <v>3011</v>
      </c>
      <c r="G366" s="209" t="s">
        <v>164</v>
      </c>
      <c r="H366" s="209" t="s">
        <v>3012</v>
      </c>
      <c r="I366" s="209" t="s">
        <v>3013</v>
      </c>
      <c r="J366" s="209" t="s">
        <v>3014</v>
      </c>
      <c r="K366" s="161">
        <f>10</f>
        <v>10</v>
      </c>
    </row>
    <row r="367" spans="1:11" ht="63.75">
      <c r="A367" s="209">
        <f>A366+1</f>
        <v>360</v>
      </c>
      <c r="B367" s="209">
        <v>2010</v>
      </c>
      <c r="C367" s="209" t="s">
        <v>1583</v>
      </c>
      <c r="D367" s="207" t="s">
        <v>3010</v>
      </c>
      <c r="E367" s="209" t="s">
        <v>161</v>
      </c>
      <c r="F367" s="209" t="s">
        <v>3011</v>
      </c>
      <c r="G367" s="209" t="s">
        <v>164</v>
      </c>
      <c r="H367" s="209" t="s">
        <v>3015</v>
      </c>
      <c r="I367" s="209" t="s">
        <v>3016</v>
      </c>
      <c r="J367" s="209" t="s">
        <v>3017</v>
      </c>
      <c r="K367" s="161">
        <f>10</f>
        <v>10</v>
      </c>
    </row>
  </sheetData>
  <mergeCells count="2">
    <mergeCell ref="I5:J5"/>
    <mergeCell ref="B3:F3"/>
  </mergeCells>
  <phoneticPr fontId="0" type="noConversion"/>
  <printOptions horizontalCentered="1"/>
  <pageMargins left="0.23622047244094491" right="0.23622047244094491" top="1.0629921259842521" bottom="0.74803149606299213" header="0.51181102362204722" footer="0.31496062992125984"/>
  <pageSetup paperSize="9" scale="75" fitToHeight="1000" orientation="landscape" r:id="rId1"/>
  <headerFooter alignWithMargins="0">
    <oddHeader>&amp;CCentrul de Cercetare în Ingineria Sistemelor Automate http://www.aut.upt.ro/centru-cercetare/</oddHeader>
  </headerFooter>
</worksheet>
</file>

<file path=xl/worksheets/sheet34.xml><?xml version="1.0" encoding="utf-8"?>
<worksheet xmlns="http://schemas.openxmlformats.org/spreadsheetml/2006/main" xmlns:r="http://schemas.openxmlformats.org/officeDocument/2006/relationships">
  <sheetPr>
    <pageSetUpPr fitToPage="1"/>
  </sheetPr>
  <dimension ref="A3:N8"/>
  <sheetViews>
    <sheetView workbookViewId="0">
      <selection activeCell="G8" sqref="A3:G8"/>
    </sheetView>
  </sheetViews>
  <sheetFormatPr defaultRowHeight="12.75"/>
  <cols>
    <col min="1" max="2" width="6" style="52" customWidth="1"/>
    <col min="3" max="3" width="31.7109375" style="52" customWidth="1"/>
    <col min="4" max="4" width="34.7109375" style="52" customWidth="1"/>
    <col min="5" max="5" width="29.7109375" style="52" customWidth="1"/>
    <col min="6" max="6" width="33.140625" style="52" customWidth="1"/>
    <col min="7" max="7" width="8.5703125" style="52" customWidth="1"/>
    <col min="8" max="16384" width="9.140625" style="52"/>
  </cols>
  <sheetData>
    <row r="3" spans="1:14" ht="15.75">
      <c r="A3" s="305" t="s">
        <v>1361</v>
      </c>
      <c r="B3" s="305"/>
      <c r="C3" s="305"/>
      <c r="D3" s="337"/>
      <c r="E3" s="317"/>
      <c r="F3" s="317"/>
    </row>
    <row r="4" spans="1:14" customFormat="1"/>
    <row r="5" spans="1:14" customFormat="1" ht="15.75" customHeight="1">
      <c r="A5" s="14"/>
      <c r="B5" s="14"/>
      <c r="C5" s="14"/>
      <c r="D5" s="14"/>
      <c r="E5" s="14"/>
      <c r="F5" s="143" t="s">
        <v>510</v>
      </c>
      <c r="G5" s="116">
        <f>SUM(G8:G853)</f>
        <v>0</v>
      </c>
      <c r="H5" s="52"/>
      <c r="I5" s="52"/>
      <c r="J5" s="14"/>
      <c r="K5" s="3"/>
      <c r="L5" s="3"/>
      <c r="M5" s="3"/>
    </row>
    <row r="6" spans="1:14" customFormat="1">
      <c r="A6" s="67"/>
      <c r="B6" s="67"/>
      <c r="C6" s="67"/>
      <c r="D6" s="67"/>
      <c r="E6" s="67"/>
      <c r="F6" s="67"/>
      <c r="G6" s="67"/>
      <c r="H6" s="67"/>
      <c r="I6" s="67"/>
      <c r="J6" s="67"/>
      <c r="K6" s="67"/>
      <c r="L6" s="67"/>
      <c r="M6" s="67"/>
      <c r="N6" s="67"/>
    </row>
    <row r="7" spans="1:14" ht="25.5">
      <c r="A7" s="120" t="s">
        <v>470</v>
      </c>
      <c r="B7" s="120" t="s">
        <v>1332</v>
      </c>
      <c r="C7" s="120" t="s">
        <v>1431</v>
      </c>
      <c r="D7" s="120" t="s">
        <v>1348</v>
      </c>
      <c r="E7" s="120" t="s">
        <v>1349</v>
      </c>
      <c r="F7" s="120" t="s">
        <v>1350</v>
      </c>
      <c r="G7" s="120" t="s">
        <v>505</v>
      </c>
    </row>
    <row r="8" spans="1:14">
      <c r="A8" s="36"/>
      <c r="B8" s="36"/>
      <c r="C8" s="36"/>
      <c r="D8" s="36"/>
      <c r="E8" s="36"/>
      <c r="F8" s="33"/>
      <c r="G8" s="114"/>
    </row>
  </sheetData>
  <mergeCells count="1">
    <mergeCell ref="A3:F3"/>
  </mergeCells>
  <phoneticPr fontId="0" type="noConversion"/>
  <printOptions horizontalCentered="1"/>
  <pageMargins left="0.23622047244094491" right="0.23622047244094491" top="1.0629921259842521" bottom="0.74803149606299213" header="0.51181102362204722" footer="0.31496062992125984"/>
  <pageSetup paperSize="9" scale="96" orientation="landscape" r:id="rId1"/>
  <headerFooter alignWithMargins="0">
    <oddHeader>&amp;CCentrul de Cercetare în Ingineria Sistemelor Automate http://www.aut.upt.ro/centru-cercetare/</oddHeader>
  </headerFooter>
</worksheet>
</file>

<file path=xl/worksheets/sheet35.xml><?xml version="1.0" encoding="utf-8"?>
<worksheet xmlns="http://schemas.openxmlformats.org/spreadsheetml/2006/main" xmlns:r="http://schemas.openxmlformats.org/officeDocument/2006/relationships">
  <sheetPr>
    <pageSetUpPr fitToPage="1"/>
  </sheetPr>
  <dimension ref="A3:N8"/>
  <sheetViews>
    <sheetView workbookViewId="0">
      <selection activeCell="G8" sqref="A3:G8"/>
    </sheetView>
  </sheetViews>
  <sheetFormatPr defaultRowHeight="12.75"/>
  <cols>
    <col min="1" max="1" width="6" style="52" customWidth="1"/>
    <col min="2" max="2" width="12.140625" style="52" customWidth="1"/>
    <col min="3" max="3" width="34.7109375" style="52" customWidth="1"/>
    <col min="4" max="4" width="29.7109375" style="52" customWidth="1"/>
    <col min="5" max="5" width="33.140625" style="52" customWidth="1"/>
    <col min="6" max="6" width="33.7109375" style="52" customWidth="1"/>
    <col min="7" max="16384" width="9.140625" style="52"/>
  </cols>
  <sheetData>
    <row r="3" spans="1:14" ht="15.75">
      <c r="A3" s="305" t="s">
        <v>1362</v>
      </c>
      <c r="B3" s="305"/>
      <c r="C3" s="305"/>
      <c r="D3" s="337"/>
      <c r="E3" s="317"/>
      <c r="F3" s="317"/>
    </row>
    <row r="4" spans="1:14" customFormat="1"/>
    <row r="5" spans="1:14" customFormat="1" ht="15.75" customHeight="1">
      <c r="A5" s="14"/>
      <c r="B5" s="14"/>
      <c r="C5" s="14"/>
      <c r="D5" s="14"/>
      <c r="E5" s="14"/>
      <c r="F5" s="143" t="s">
        <v>510</v>
      </c>
      <c r="G5" s="116">
        <f>SUM(G8:G850)</f>
        <v>0</v>
      </c>
      <c r="H5" s="52"/>
      <c r="I5" s="52"/>
      <c r="J5" s="14"/>
      <c r="K5" s="3"/>
      <c r="L5" s="3"/>
      <c r="M5" s="3"/>
    </row>
    <row r="6" spans="1:14" customFormat="1">
      <c r="A6" s="67"/>
      <c r="B6" s="67"/>
      <c r="C6" s="67"/>
      <c r="D6" s="67"/>
      <c r="E6" s="67"/>
      <c r="F6" s="67"/>
      <c r="G6" s="67"/>
      <c r="H6" s="67"/>
      <c r="I6" s="67"/>
      <c r="J6" s="67"/>
      <c r="K6" s="67"/>
      <c r="L6" s="67"/>
      <c r="M6" s="67"/>
      <c r="N6" s="67"/>
    </row>
    <row r="7" spans="1:14" ht="25.5">
      <c r="A7" s="120" t="s">
        <v>470</v>
      </c>
      <c r="B7" s="120" t="s">
        <v>1332</v>
      </c>
      <c r="C7" s="120" t="s">
        <v>1431</v>
      </c>
      <c r="D7" s="120" t="s">
        <v>1348</v>
      </c>
      <c r="E7" s="120" t="s">
        <v>1349</v>
      </c>
      <c r="F7" s="120" t="s">
        <v>1350</v>
      </c>
      <c r="G7" s="120" t="s">
        <v>505</v>
      </c>
    </row>
    <row r="8" spans="1:14">
      <c r="A8" s="36"/>
      <c r="B8" s="36"/>
      <c r="C8" s="36"/>
      <c r="D8" s="36"/>
      <c r="E8" s="36"/>
      <c r="F8" s="33"/>
      <c r="G8" s="114"/>
    </row>
  </sheetData>
  <mergeCells count="1">
    <mergeCell ref="A3:F3"/>
  </mergeCells>
  <phoneticPr fontId="0" type="noConversion"/>
  <printOptions horizontalCentered="1"/>
  <pageMargins left="0.23622047244094491" right="0.23622047244094491" top="1.0629921259842521" bottom="0.74803149606299213" header="0.51181102362204722" footer="0.31496062992125984"/>
  <pageSetup paperSize="9" scale="91" orientation="landscape" r:id="rId1"/>
  <headerFooter alignWithMargins="0">
    <oddHeader>&amp;CCentrul de Cercetare în Ingineria Sistemelor Automate http://www.aut.upt.ro/centru-cercetare/</oddHeader>
  </headerFooter>
</worksheet>
</file>

<file path=xl/worksheets/sheet36.xml><?xml version="1.0" encoding="utf-8"?>
<worksheet xmlns="http://schemas.openxmlformats.org/spreadsheetml/2006/main" xmlns:r="http://schemas.openxmlformats.org/officeDocument/2006/relationships">
  <sheetPr>
    <pageSetUpPr fitToPage="1"/>
  </sheetPr>
  <dimension ref="A3:M8"/>
  <sheetViews>
    <sheetView workbookViewId="0">
      <selection activeCell="F8" sqref="A3:F8"/>
    </sheetView>
  </sheetViews>
  <sheetFormatPr defaultRowHeight="12.75"/>
  <cols>
    <col min="1" max="1" width="6" style="52" customWidth="1"/>
    <col min="2" max="2" width="31.7109375" style="52" customWidth="1"/>
    <col min="3" max="3" width="34.7109375" style="52" customWidth="1"/>
    <col min="4" max="4" width="29.7109375" style="52" customWidth="1"/>
    <col min="5" max="5" width="33.140625" style="52" customWidth="1"/>
    <col min="6" max="6" width="9.85546875" style="52" customWidth="1"/>
    <col min="7" max="16384" width="9.140625" style="52"/>
  </cols>
  <sheetData>
    <row r="3" spans="1:13" ht="15.75">
      <c r="A3" s="305" t="s">
        <v>1388</v>
      </c>
      <c r="B3" s="305"/>
      <c r="C3" s="337"/>
      <c r="D3" s="317"/>
      <c r="E3" s="317"/>
    </row>
    <row r="4" spans="1:13" customFormat="1"/>
    <row r="5" spans="1:13" customFormat="1" ht="15.75" customHeight="1">
      <c r="A5" s="14"/>
      <c r="B5" s="14"/>
      <c r="C5" s="14"/>
      <c r="D5" s="14"/>
      <c r="E5" s="143" t="s">
        <v>510</v>
      </c>
      <c r="F5" s="116">
        <f>SUM(F8:F854)</f>
        <v>0</v>
      </c>
      <c r="G5" s="52"/>
      <c r="H5" s="52"/>
      <c r="I5" s="14"/>
      <c r="J5" s="3"/>
      <c r="K5" s="3"/>
      <c r="L5" s="3"/>
    </row>
    <row r="6" spans="1:13" customFormat="1">
      <c r="A6" s="67"/>
      <c r="B6" s="67"/>
      <c r="C6" s="67"/>
      <c r="D6" s="67"/>
      <c r="E6" s="67"/>
      <c r="F6" s="67"/>
      <c r="G6" s="67"/>
      <c r="H6" s="67"/>
      <c r="I6" s="67"/>
      <c r="J6" s="67"/>
      <c r="K6" s="67"/>
      <c r="L6" s="67"/>
      <c r="M6" s="67"/>
    </row>
    <row r="7" spans="1:13" ht="31.5">
      <c r="A7" s="17" t="s">
        <v>470</v>
      </c>
      <c r="B7" s="17" t="s">
        <v>1431</v>
      </c>
      <c r="C7" s="17" t="s">
        <v>1440</v>
      </c>
      <c r="D7" s="17" t="s">
        <v>1351</v>
      </c>
      <c r="E7" s="17" t="s">
        <v>1442</v>
      </c>
      <c r="F7" s="120" t="s">
        <v>505</v>
      </c>
    </row>
    <row r="8" spans="1:13">
      <c r="A8" s="36"/>
      <c r="B8" s="36"/>
      <c r="C8" s="36"/>
      <c r="D8" s="36"/>
      <c r="E8" s="36"/>
      <c r="F8" s="114"/>
    </row>
  </sheetData>
  <mergeCells count="1">
    <mergeCell ref="A3:E3"/>
  </mergeCells>
  <phoneticPr fontId="0" type="noConversion"/>
  <printOptions horizontalCentered="1"/>
  <pageMargins left="0.23622047244094491" right="0.23622047244094491" top="1.0629921259842521" bottom="0.74803149606299213" header="0.51181102362204722" footer="0.31496062992125984"/>
  <pageSetup paperSize="9" orientation="landscape" r:id="rId1"/>
  <headerFooter alignWithMargins="0">
    <oddHeader>&amp;CCentrul de Cercetare în Ingineria Sistemelor Automate http://www.aut.upt.ro/centru-cercetare/</oddHeader>
  </headerFooter>
</worksheet>
</file>

<file path=xl/worksheets/sheet37.xml><?xml version="1.0" encoding="utf-8"?>
<worksheet xmlns="http://schemas.openxmlformats.org/spreadsheetml/2006/main" xmlns:r="http://schemas.openxmlformats.org/officeDocument/2006/relationships">
  <sheetPr>
    <pageSetUpPr fitToPage="1"/>
  </sheetPr>
  <dimension ref="A3:M8"/>
  <sheetViews>
    <sheetView workbookViewId="0">
      <selection activeCell="F8" sqref="A3:F8"/>
    </sheetView>
  </sheetViews>
  <sheetFormatPr defaultRowHeight="12.75"/>
  <cols>
    <col min="1" max="1" width="6" style="52" customWidth="1"/>
    <col min="2" max="2" width="31.7109375" style="52" customWidth="1"/>
    <col min="3" max="3" width="34.7109375" style="52" customWidth="1"/>
    <col min="4" max="4" width="29.7109375" style="52" customWidth="1"/>
    <col min="5" max="5" width="33.140625" style="52" customWidth="1"/>
    <col min="6" max="6" width="10.28515625" style="52" customWidth="1"/>
    <col min="7" max="16384" width="9.140625" style="52"/>
  </cols>
  <sheetData>
    <row r="3" spans="1:13" ht="15.75">
      <c r="A3" s="305" t="s">
        <v>1389</v>
      </c>
      <c r="B3" s="305"/>
      <c r="C3" s="337"/>
      <c r="D3" s="317"/>
      <c r="E3" s="317"/>
    </row>
    <row r="4" spans="1:13" customFormat="1"/>
    <row r="5" spans="1:13" customFormat="1" ht="15.75" customHeight="1">
      <c r="A5" s="14"/>
      <c r="B5" s="14"/>
      <c r="C5" s="14"/>
      <c r="D5" s="14"/>
      <c r="E5" s="143" t="s">
        <v>510</v>
      </c>
      <c r="F5" s="116">
        <f>SUM(F8:F852)</f>
        <v>5</v>
      </c>
      <c r="G5" s="52"/>
      <c r="H5" s="52"/>
      <c r="I5" s="14"/>
      <c r="J5" s="3"/>
      <c r="K5" s="3"/>
      <c r="L5" s="3"/>
    </row>
    <row r="6" spans="1:13" customFormat="1">
      <c r="A6" s="67"/>
      <c r="B6" s="67"/>
      <c r="C6" s="67"/>
      <c r="D6" s="67"/>
      <c r="E6" s="67"/>
      <c r="F6" s="67"/>
      <c r="G6" s="67"/>
      <c r="H6" s="67"/>
      <c r="I6" s="67"/>
      <c r="J6" s="67"/>
      <c r="K6" s="67"/>
      <c r="L6" s="67"/>
      <c r="M6" s="67"/>
    </row>
    <row r="7" spans="1:13" ht="31.5">
      <c r="A7" s="17" t="s">
        <v>470</v>
      </c>
      <c r="B7" s="17" t="s">
        <v>1431</v>
      </c>
      <c r="C7" s="17" t="s">
        <v>1440</v>
      </c>
      <c r="D7" s="17" t="s">
        <v>1351</v>
      </c>
      <c r="E7" s="17" t="s">
        <v>1442</v>
      </c>
      <c r="F7" s="120" t="s">
        <v>505</v>
      </c>
    </row>
    <row r="8" spans="1:13" ht="38.25">
      <c r="A8" s="36">
        <v>1</v>
      </c>
      <c r="B8" s="36" t="s">
        <v>1599</v>
      </c>
      <c r="C8" s="36" t="s">
        <v>1503</v>
      </c>
      <c r="D8" s="36" t="s">
        <v>1504</v>
      </c>
      <c r="E8" s="33" t="s">
        <v>1505</v>
      </c>
      <c r="F8" s="114">
        <f>5</f>
        <v>5</v>
      </c>
    </row>
  </sheetData>
  <mergeCells count="1">
    <mergeCell ref="A3:E3"/>
  </mergeCells>
  <phoneticPr fontId="0" type="noConversion"/>
  <hyperlinks>
    <hyperlink ref="E8" r:id="rId1"/>
  </hyperlinks>
  <printOptions horizontalCentered="1"/>
  <pageMargins left="0.23622047244094491" right="0.23622047244094491" top="1.0629921259842521" bottom="0.74803149606299213" header="0.51181102362204722" footer="0.31496062992125984"/>
  <pageSetup paperSize="9" orientation="landscape" r:id="rId2"/>
  <headerFooter alignWithMargins="0">
    <oddHeader>&amp;CCentrul de Cercetare în Ingineria Sistemelor Automate http://www.aut.upt.ro/centru-cercetare/</oddHeader>
  </headerFooter>
</worksheet>
</file>

<file path=xl/worksheets/sheet38.xml><?xml version="1.0" encoding="utf-8"?>
<worksheet xmlns="http://schemas.openxmlformats.org/spreadsheetml/2006/main" xmlns:r="http://schemas.openxmlformats.org/officeDocument/2006/relationships">
  <sheetPr>
    <pageSetUpPr fitToPage="1"/>
  </sheetPr>
  <dimension ref="A2:M29"/>
  <sheetViews>
    <sheetView workbookViewId="0">
      <selection activeCell="H29" sqref="A3:H29"/>
    </sheetView>
  </sheetViews>
  <sheetFormatPr defaultRowHeight="12.75"/>
  <cols>
    <col min="1" max="1" width="5.28515625" customWidth="1"/>
    <col min="2" max="2" width="24" customWidth="1"/>
    <col min="3" max="3" width="17.85546875" customWidth="1"/>
    <col min="4" max="4" width="17.140625" customWidth="1"/>
    <col min="5" max="5" width="24.140625" customWidth="1"/>
    <col min="6" max="6" width="14.140625" customWidth="1"/>
    <col min="7" max="7" width="30" customWidth="1"/>
  </cols>
  <sheetData>
    <row r="2" spans="1:13" s="52" customFormat="1">
      <c r="B2" s="7"/>
    </row>
    <row r="3" spans="1:13" s="52" customFormat="1" ht="15.75">
      <c r="A3" s="305" t="s">
        <v>1390</v>
      </c>
      <c r="B3" s="305"/>
      <c r="C3" s="317"/>
      <c r="D3" s="317"/>
      <c r="E3" s="317"/>
    </row>
    <row r="5" spans="1:13" ht="15.75" customHeight="1">
      <c r="A5" s="14"/>
      <c r="B5" s="14"/>
      <c r="C5" s="14"/>
      <c r="D5" s="14"/>
      <c r="G5" s="143" t="s">
        <v>510</v>
      </c>
      <c r="H5" s="116">
        <f>SUM(H8:H854)</f>
        <v>44</v>
      </c>
      <c r="I5" s="14"/>
      <c r="J5" s="3"/>
      <c r="K5" s="3"/>
      <c r="L5" s="3"/>
    </row>
    <row r="6" spans="1:13">
      <c r="A6" s="67"/>
      <c r="B6" s="67"/>
      <c r="C6" s="67"/>
      <c r="D6" s="67"/>
      <c r="E6" s="67"/>
      <c r="F6" s="67"/>
      <c r="G6" s="67"/>
      <c r="H6" s="67"/>
      <c r="I6" s="67"/>
      <c r="J6" s="67"/>
      <c r="K6" s="67"/>
      <c r="L6" s="67"/>
      <c r="M6" s="67"/>
    </row>
    <row r="7" spans="1:13" s="52" customFormat="1" ht="51">
      <c r="A7" s="120" t="s">
        <v>470</v>
      </c>
      <c r="B7" s="120" t="s">
        <v>466</v>
      </c>
      <c r="C7" s="120" t="s">
        <v>467</v>
      </c>
      <c r="D7" s="120" t="s">
        <v>476</v>
      </c>
      <c r="E7" s="120" t="s">
        <v>460</v>
      </c>
      <c r="F7" s="120" t="s">
        <v>461</v>
      </c>
      <c r="G7" s="120" t="s">
        <v>459</v>
      </c>
      <c r="H7" s="120" t="s">
        <v>505</v>
      </c>
    </row>
    <row r="8" spans="1:13" s="52" customFormat="1" ht="27.75" customHeight="1">
      <c r="A8" s="30">
        <v>1</v>
      </c>
      <c r="B8" s="36" t="s">
        <v>1598</v>
      </c>
      <c r="C8" s="36" t="s">
        <v>1427</v>
      </c>
      <c r="D8" s="36">
        <v>1991</v>
      </c>
      <c r="E8" s="36" t="s">
        <v>1506</v>
      </c>
      <c r="F8" s="36" t="s">
        <v>112</v>
      </c>
      <c r="G8" s="36" t="s">
        <v>1507</v>
      </c>
      <c r="H8" s="114">
        <f>2</f>
        <v>2</v>
      </c>
    </row>
    <row r="9" spans="1:13" s="52" customFormat="1" ht="34.5" customHeight="1">
      <c r="A9" s="30">
        <f t="shared" ref="A9:A19" si="0">A8+1</f>
        <v>2</v>
      </c>
      <c r="B9" s="36" t="s">
        <v>1598</v>
      </c>
      <c r="C9" s="36" t="s">
        <v>1427</v>
      </c>
      <c r="D9" s="36">
        <v>1991</v>
      </c>
      <c r="E9" s="36" t="s">
        <v>1508</v>
      </c>
      <c r="F9" s="36" t="s">
        <v>111</v>
      </c>
      <c r="G9" s="36" t="s">
        <v>1509</v>
      </c>
      <c r="H9" s="114">
        <f>2</f>
        <v>2</v>
      </c>
    </row>
    <row r="10" spans="1:13" s="52" customFormat="1" ht="35.25" customHeight="1">
      <c r="A10" s="30">
        <f t="shared" si="0"/>
        <v>3</v>
      </c>
      <c r="B10" s="36" t="s">
        <v>1598</v>
      </c>
      <c r="C10" s="36" t="s">
        <v>1427</v>
      </c>
      <c r="D10" s="36">
        <v>1991</v>
      </c>
      <c r="E10" s="36" t="s">
        <v>1511</v>
      </c>
      <c r="F10" s="36" t="s">
        <v>112</v>
      </c>
      <c r="G10" s="36" t="s">
        <v>1510</v>
      </c>
      <c r="H10" s="114">
        <f>2</f>
        <v>2</v>
      </c>
    </row>
    <row r="11" spans="1:13" s="52" customFormat="1" ht="30" customHeight="1">
      <c r="A11" s="30">
        <f t="shared" si="0"/>
        <v>4</v>
      </c>
      <c r="B11" s="36" t="s">
        <v>1598</v>
      </c>
      <c r="C11" s="36" t="s">
        <v>1427</v>
      </c>
      <c r="D11" s="36">
        <v>1991</v>
      </c>
      <c r="E11" s="36" t="s">
        <v>1512</v>
      </c>
      <c r="F11" s="36" t="s">
        <v>111</v>
      </c>
      <c r="G11" s="36" t="s">
        <v>1513</v>
      </c>
      <c r="H11" s="114">
        <f>2</f>
        <v>2</v>
      </c>
    </row>
    <row r="12" spans="1:13" s="52" customFormat="1" ht="51">
      <c r="A12" s="30">
        <f t="shared" si="0"/>
        <v>5</v>
      </c>
      <c r="B12" s="36" t="s">
        <v>1599</v>
      </c>
      <c r="C12" s="36" t="s">
        <v>1427</v>
      </c>
      <c r="D12" s="36">
        <v>2004</v>
      </c>
      <c r="E12" s="36" t="s">
        <v>1514</v>
      </c>
      <c r="F12" s="36" t="s">
        <v>111</v>
      </c>
      <c r="G12" s="36" t="s">
        <v>1515</v>
      </c>
      <c r="H12" s="114">
        <f>2</f>
        <v>2</v>
      </c>
    </row>
    <row r="13" spans="1:13" s="52" customFormat="1" ht="38.25">
      <c r="A13" s="30">
        <f t="shared" si="0"/>
        <v>6</v>
      </c>
      <c r="B13" s="36" t="s">
        <v>1599</v>
      </c>
      <c r="C13" s="36" t="s">
        <v>1427</v>
      </c>
      <c r="D13" s="36">
        <v>2004</v>
      </c>
      <c r="E13" s="36" t="s">
        <v>1516</v>
      </c>
      <c r="F13" s="36" t="s">
        <v>111</v>
      </c>
      <c r="G13" s="36" t="s">
        <v>1517</v>
      </c>
      <c r="H13" s="114">
        <f>2</f>
        <v>2</v>
      </c>
    </row>
    <row r="14" spans="1:13" s="52" customFormat="1" ht="25.5">
      <c r="A14" s="30">
        <f t="shared" si="0"/>
        <v>7</v>
      </c>
      <c r="B14" s="36" t="s">
        <v>1599</v>
      </c>
      <c r="C14" s="36" t="s">
        <v>1427</v>
      </c>
      <c r="D14" s="36">
        <v>2004</v>
      </c>
      <c r="E14" s="36" t="s">
        <v>1518</v>
      </c>
      <c r="F14" s="36" t="s">
        <v>112</v>
      </c>
      <c r="G14" s="36" t="s">
        <v>1519</v>
      </c>
      <c r="H14" s="114">
        <f>2</f>
        <v>2</v>
      </c>
    </row>
    <row r="15" spans="1:13" s="52" customFormat="1" ht="25.5">
      <c r="A15" s="30">
        <f t="shared" si="0"/>
        <v>8</v>
      </c>
      <c r="B15" s="36" t="s">
        <v>1599</v>
      </c>
      <c r="C15" s="36" t="s">
        <v>1427</v>
      </c>
      <c r="D15" s="36">
        <v>2004</v>
      </c>
      <c r="E15" s="36" t="s">
        <v>1520</v>
      </c>
      <c r="F15" s="36" t="s">
        <v>111</v>
      </c>
      <c r="G15" s="36" t="s">
        <v>1521</v>
      </c>
      <c r="H15" s="114">
        <f>2</f>
        <v>2</v>
      </c>
    </row>
    <row r="16" spans="1:13" s="52" customFormat="1" ht="38.25">
      <c r="A16" s="30">
        <f t="shared" si="0"/>
        <v>9</v>
      </c>
      <c r="B16" s="36" t="s">
        <v>1599</v>
      </c>
      <c r="C16" s="36" t="s">
        <v>1427</v>
      </c>
      <c r="D16" s="36">
        <v>2004</v>
      </c>
      <c r="E16" s="36" t="s">
        <v>1522</v>
      </c>
      <c r="F16" s="36" t="s">
        <v>111</v>
      </c>
      <c r="G16" s="36" t="s">
        <v>1523</v>
      </c>
      <c r="H16" s="114">
        <f>2</f>
        <v>2</v>
      </c>
    </row>
    <row r="17" spans="1:8" s="52" customFormat="1" ht="38.25">
      <c r="A17" s="30">
        <f t="shared" si="0"/>
        <v>10</v>
      </c>
      <c r="B17" s="36" t="s">
        <v>1599</v>
      </c>
      <c r="C17" s="36" t="s">
        <v>1427</v>
      </c>
      <c r="D17" s="36">
        <v>2004</v>
      </c>
      <c r="E17" s="36" t="s">
        <v>1524</v>
      </c>
      <c r="F17" s="36" t="s">
        <v>111</v>
      </c>
      <c r="G17" s="36" t="s">
        <v>1525</v>
      </c>
      <c r="H17" s="114">
        <f>2</f>
        <v>2</v>
      </c>
    </row>
    <row r="18" spans="1:8" s="52" customFormat="1" ht="25.5">
      <c r="A18" s="30">
        <f t="shared" si="0"/>
        <v>11</v>
      </c>
      <c r="B18" s="36" t="s">
        <v>1599</v>
      </c>
      <c r="C18" s="36" t="s">
        <v>1427</v>
      </c>
      <c r="D18" s="36">
        <v>2004</v>
      </c>
      <c r="E18" s="36" t="s">
        <v>1526</v>
      </c>
      <c r="F18" s="36" t="s">
        <v>111</v>
      </c>
      <c r="G18" s="36" t="s">
        <v>1527</v>
      </c>
      <c r="H18" s="114">
        <f>2</f>
        <v>2</v>
      </c>
    </row>
    <row r="19" spans="1:8" s="52" customFormat="1" ht="25.5">
      <c r="A19" s="30">
        <f t="shared" si="0"/>
        <v>12</v>
      </c>
      <c r="B19" s="30" t="s">
        <v>2247</v>
      </c>
      <c r="C19" s="30" t="s">
        <v>1427</v>
      </c>
      <c r="D19" s="30">
        <v>2005</v>
      </c>
      <c r="E19" s="36" t="s">
        <v>3018</v>
      </c>
      <c r="F19" s="36" t="s">
        <v>112</v>
      </c>
      <c r="G19" s="36" t="s">
        <v>3019</v>
      </c>
      <c r="H19" s="161">
        <f>2</f>
        <v>2</v>
      </c>
    </row>
    <row r="20" spans="1:8" s="52" customFormat="1" ht="25.5">
      <c r="A20" s="30">
        <f t="shared" ref="A20:A29" si="1">A19+1</f>
        <v>13</v>
      </c>
      <c r="B20" s="30" t="s">
        <v>2247</v>
      </c>
      <c r="C20" s="30" t="s">
        <v>1427</v>
      </c>
      <c r="D20" s="30">
        <v>2005</v>
      </c>
      <c r="E20" s="36" t="s">
        <v>3020</v>
      </c>
      <c r="F20" s="36" t="s">
        <v>111</v>
      </c>
      <c r="G20" s="36" t="s">
        <v>3021</v>
      </c>
      <c r="H20" s="161">
        <f>2</f>
        <v>2</v>
      </c>
    </row>
    <row r="21" spans="1:8" s="52" customFormat="1" ht="38.25">
      <c r="A21" s="30">
        <f t="shared" si="1"/>
        <v>14</v>
      </c>
      <c r="B21" s="30" t="s">
        <v>2247</v>
      </c>
      <c r="C21" s="30" t="s">
        <v>1427</v>
      </c>
      <c r="D21" s="30">
        <v>2005</v>
      </c>
      <c r="E21" s="36" t="s">
        <v>3022</v>
      </c>
      <c r="F21" s="36" t="s">
        <v>112</v>
      </c>
      <c r="G21" s="36" t="s">
        <v>3023</v>
      </c>
      <c r="H21" s="161">
        <f>2</f>
        <v>2</v>
      </c>
    </row>
    <row r="22" spans="1:8" s="52" customFormat="1" ht="25.5">
      <c r="A22" s="30">
        <f t="shared" si="1"/>
        <v>15</v>
      </c>
      <c r="B22" s="30" t="s">
        <v>2247</v>
      </c>
      <c r="C22" s="30" t="s">
        <v>1427</v>
      </c>
      <c r="D22" s="30">
        <v>2005</v>
      </c>
      <c r="E22" s="36" t="s">
        <v>3024</v>
      </c>
      <c r="F22" s="36" t="s">
        <v>112</v>
      </c>
      <c r="G22" s="36" t="s">
        <v>3025</v>
      </c>
      <c r="H22" s="161">
        <f>2</f>
        <v>2</v>
      </c>
    </row>
    <row r="23" spans="1:8" s="52" customFormat="1" ht="38.25">
      <c r="A23" s="30">
        <f t="shared" si="1"/>
        <v>16</v>
      </c>
      <c r="B23" s="31" t="s">
        <v>3026</v>
      </c>
      <c r="C23" s="31" t="s">
        <v>3027</v>
      </c>
      <c r="D23" s="31">
        <v>1999</v>
      </c>
      <c r="E23" s="59" t="s">
        <v>3028</v>
      </c>
      <c r="F23" s="36" t="s">
        <v>112</v>
      </c>
      <c r="G23" s="59" t="s">
        <v>3029</v>
      </c>
      <c r="H23" s="221">
        <f>2</f>
        <v>2</v>
      </c>
    </row>
    <row r="24" spans="1:8" s="52" customFormat="1">
      <c r="A24" s="30">
        <f t="shared" si="1"/>
        <v>17</v>
      </c>
      <c r="B24" s="31" t="s">
        <v>3026</v>
      </c>
      <c r="C24" s="31" t="s">
        <v>3027</v>
      </c>
      <c r="D24" s="31">
        <v>1999</v>
      </c>
      <c r="E24" s="59" t="s">
        <v>3030</v>
      </c>
      <c r="F24" s="36" t="s">
        <v>112</v>
      </c>
      <c r="G24" s="59" t="s">
        <v>3031</v>
      </c>
      <c r="H24" s="221">
        <f>2</f>
        <v>2</v>
      </c>
    </row>
    <row r="25" spans="1:8">
      <c r="A25" s="30">
        <f t="shared" si="1"/>
        <v>18</v>
      </c>
      <c r="B25" s="31" t="s">
        <v>3032</v>
      </c>
      <c r="C25" s="31" t="s">
        <v>3027</v>
      </c>
      <c r="D25" s="31">
        <v>2009</v>
      </c>
      <c r="E25" s="36" t="s">
        <v>3033</v>
      </c>
      <c r="F25" s="36" t="s">
        <v>112</v>
      </c>
      <c r="G25" s="59" t="s">
        <v>3034</v>
      </c>
      <c r="H25" s="221">
        <f>2</f>
        <v>2</v>
      </c>
    </row>
    <row r="26" spans="1:8" ht="25.5">
      <c r="A26" s="30">
        <f t="shared" si="1"/>
        <v>19</v>
      </c>
      <c r="B26" s="31" t="s">
        <v>3032</v>
      </c>
      <c r="C26" s="31" t="s">
        <v>3027</v>
      </c>
      <c r="D26" s="31">
        <v>2009</v>
      </c>
      <c r="E26" s="36" t="s">
        <v>3035</v>
      </c>
      <c r="F26" s="36" t="s">
        <v>111</v>
      </c>
      <c r="G26" s="59" t="s">
        <v>3036</v>
      </c>
      <c r="H26" s="221">
        <f>2</f>
        <v>2</v>
      </c>
    </row>
    <row r="27" spans="1:8" ht="38.25">
      <c r="A27" s="30">
        <f t="shared" si="1"/>
        <v>20</v>
      </c>
      <c r="B27" s="31" t="s">
        <v>3037</v>
      </c>
      <c r="C27" s="31" t="s">
        <v>3038</v>
      </c>
      <c r="D27" s="31">
        <v>2009</v>
      </c>
      <c r="E27" s="36" t="s">
        <v>3039</v>
      </c>
      <c r="F27" s="36" t="s">
        <v>111</v>
      </c>
      <c r="G27" s="59" t="s">
        <v>3040</v>
      </c>
      <c r="H27" s="221">
        <f>2</f>
        <v>2</v>
      </c>
    </row>
    <row r="28" spans="1:8" ht="38.25">
      <c r="A28" s="30">
        <f t="shared" si="1"/>
        <v>21</v>
      </c>
      <c r="B28" s="31" t="s">
        <v>3037</v>
      </c>
      <c r="C28" s="31" t="s">
        <v>3038</v>
      </c>
      <c r="D28" s="31">
        <v>2009</v>
      </c>
      <c r="E28" s="36" t="s">
        <v>3039</v>
      </c>
      <c r="F28" s="36" t="s">
        <v>112</v>
      </c>
      <c r="G28" s="59" t="s">
        <v>3041</v>
      </c>
      <c r="H28" s="221">
        <f>2</f>
        <v>2</v>
      </c>
    </row>
    <row r="29" spans="1:8" ht="38.25">
      <c r="A29" s="30">
        <f t="shared" si="1"/>
        <v>22</v>
      </c>
      <c r="B29" s="31" t="s">
        <v>3037</v>
      </c>
      <c r="C29" s="31" t="s">
        <v>3038</v>
      </c>
      <c r="D29" s="31">
        <v>2009</v>
      </c>
      <c r="E29" s="36" t="s">
        <v>3039</v>
      </c>
      <c r="F29" s="36" t="s">
        <v>112</v>
      </c>
      <c r="G29" s="59" t="s">
        <v>3042</v>
      </c>
      <c r="H29" s="221">
        <f>2</f>
        <v>2</v>
      </c>
    </row>
  </sheetData>
  <mergeCells count="1">
    <mergeCell ref="A3:E3"/>
  </mergeCells>
  <phoneticPr fontId="8" type="noConversion"/>
  <printOptions horizontalCentered="1"/>
  <pageMargins left="0.23622047244094491" right="0.23622047244094491" top="1.0629921259842521" bottom="0.74803149606299213" header="0.51181102362204722" footer="0.31496062992125984"/>
  <pageSetup paperSize="9" fitToHeight="1000" orientation="landscape" r:id="rId1"/>
  <headerFooter alignWithMargins="0">
    <oddHeader>&amp;CCentrul de Cercetare în Ingineria Sistemelor Automate http://www.aut.upt.ro/centru-cercetare/</oddHeader>
  </headerFooter>
</worksheet>
</file>

<file path=xl/worksheets/sheet39.xml><?xml version="1.0" encoding="utf-8"?>
<worksheet xmlns="http://schemas.openxmlformats.org/spreadsheetml/2006/main" xmlns:r="http://schemas.openxmlformats.org/officeDocument/2006/relationships">
  <sheetPr>
    <pageSetUpPr fitToPage="1"/>
  </sheetPr>
  <dimension ref="A1:M15"/>
  <sheetViews>
    <sheetView workbookViewId="0">
      <selection activeCell="G15" sqref="A3:G15"/>
    </sheetView>
  </sheetViews>
  <sheetFormatPr defaultRowHeight="12.75"/>
  <cols>
    <col min="1" max="1" width="5.28515625" customWidth="1"/>
    <col min="2" max="2" width="24" customWidth="1"/>
    <col min="3" max="3" width="17.85546875" customWidth="1"/>
    <col min="4" max="4" width="17.140625" customWidth="1"/>
    <col min="5" max="5" width="38.7109375" customWidth="1"/>
    <col min="6" max="6" width="15.140625" customWidth="1"/>
    <col min="7" max="7" width="9.5703125" customWidth="1"/>
  </cols>
  <sheetData>
    <row r="1" spans="1:13" s="52" customFormat="1"/>
    <row r="2" spans="1:13" s="52" customFormat="1"/>
    <row r="3" spans="1:13" s="52" customFormat="1">
      <c r="B3" s="305" t="s">
        <v>1391</v>
      </c>
      <c r="C3" s="317"/>
      <c r="D3" s="317"/>
      <c r="E3" s="317"/>
      <c r="F3" s="317"/>
      <c r="G3" s="317"/>
    </row>
    <row r="5" spans="1:13" ht="15.75" customHeight="1">
      <c r="A5" s="14"/>
      <c r="B5" s="14"/>
      <c r="C5" s="14"/>
      <c r="D5" s="14"/>
      <c r="E5" s="309" t="s">
        <v>510</v>
      </c>
      <c r="F5" s="332"/>
      <c r="G5" s="116">
        <f>SUM(G8:G854)</f>
        <v>40</v>
      </c>
      <c r="I5" s="14"/>
      <c r="J5" s="3"/>
      <c r="K5" s="3"/>
      <c r="L5" s="3"/>
    </row>
    <row r="6" spans="1:13">
      <c r="A6" s="67"/>
      <c r="B6" s="67"/>
      <c r="C6" s="67"/>
      <c r="D6" s="67"/>
      <c r="E6" s="67"/>
      <c r="F6" s="67"/>
      <c r="G6" s="67"/>
      <c r="H6" s="67"/>
      <c r="I6" s="67"/>
      <c r="J6" s="67"/>
      <c r="K6" s="67"/>
      <c r="L6" s="67"/>
      <c r="M6" s="67"/>
    </row>
    <row r="7" spans="1:13" s="52" customFormat="1" ht="25.5">
      <c r="A7" s="120" t="s">
        <v>470</v>
      </c>
      <c r="B7" s="120" t="s">
        <v>477</v>
      </c>
      <c r="C7" s="120" t="s">
        <v>467</v>
      </c>
      <c r="D7" s="120" t="s">
        <v>478</v>
      </c>
      <c r="E7" s="120" t="s">
        <v>479</v>
      </c>
      <c r="F7" s="120" t="s">
        <v>480</v>
      </c>
      <c r="G7" s="120" t="s">
        <v>505</v>
      </c>
    </row>
    <row r="8" spans="1:13" s="52" customFormat="1" ht="38.25">
      <c r="A8" s="36">
        <v>1</v>
      </c>
      <c r="B8" s="36" t="s">
        <v>1598</v>
      </c>
      <c r="C8" s="36" t="s">
        <v>481</v>
      </c>
      <c r="D8" s="36" t="s">
        <v>1530</v>
      </c>
      <c r="E8" s="36" t="s">
        <v>1529</v>
      </c>
      <c r="F8" s="36" t="s">
        <v>1528</v>
      </c>
      <c r="G8" s="114">
        <f>5</f>
        <v>5</v>
      </c>
    </row>
    <row r="9" spans="1:13" s="52" customFormat="1" ht="25.5">
      <c r="A9" s="36">
        <f t="shared" ref="A9:A15" si="0">A8+1</f>
        <v>2</v>
      </c>
      <c r="B9" s="36" t="s">
        <v>1599</v>
      </c>
      <c r="C9" s="36" t="s">
        <v>481</v>
      </c>
      <c r="D9" s="36" t="s">
        <v>1531</v>
      </c>
      <c r="E9" s="36" t="s">
        <v>1533</v>
      </c>
      <c r="F9" s="36" t="s">
        <v>1532</v>
      </c>
      <c r="G9" s="114">
        <f>5</f>
        <v>5</v>
      </c>
    </row>
    <row r="10" spans="1:13" ht="38.25">
      <c r="A10" s="36">
        <f t="shared" si="0"/>
        <v>3</v>
      </c>
      <c r="B10" s="36" t="s">
        <v>1599</v>
      </c>
      <c r="C10" s="36" t="s">
        <v>1537</v>
      </c>
      <c r="D10" s="36" t="s">
        <v>1535</v>
      </c>
      <c r="E10" s="36" t="s">
        <v>1536</v>
      </c>
      <c r="F10" s="36" t="s">
        <v>1534</v>
      </c>
      <c r="G10" s="114">
        <f>5</f>
        <v>5</v>
      </c>
    </row>
    <row r="11" spans="1:13" ht="51">
      <c r="A11" s="36">
        <f t="shared" si="0"/>
        <v>4</v>
      </c>
      <c r="B11" s="36" t="s">
        <v>3043</v>
      </c>
      <c r="C11" s="36" t="s">
        <v>481</v>
      </c>
      <c r="D11" s="36" t="s">
        <v>3044</v>
      </c>
      <c r="E11" s="36" t="s">
        <v>3045</v>
      </c>
      <c r="F11" s="276">
        <v>40012</v>
      </c>
      <c r="G11" s="161">
        <f>5</f>
        <v>5</v>
      </c>
    </row>
    <row r="12" spans="1:13" ht="25.5">
      <c r="A12" s="36">
        <f t="shared" si="0"/>
        <v>5</v>
      </c>
      <c r="B12" s="202" t="s">
        <v>3043</v>
      </c>
      <c r="C12" s="202" t="s">
        <v>481</v>
      </c>
      <c r="D12" s="277" t="s">
        <v>3046</v>
      </c>
      <c r="E12" s="278" t="s">
        <v>3047</v>
      </c>
      <c r="F12" s="279">
        <v>40155</v>
      </c>
      <c r="G12" s="252">
        <f>5</f>
        <v>5</v>
      </c>
    </row>
    <row r="13" spans="1:13" ht="38.25">
      <c r="A13" s="36">
        <f t="shared" si="0"/>
        <v>6</v>
      </c>
      <c r="B13" s="36" t="s">
        <v>3043</v>
      </c>
      <c r="C13" s="36" t="s">
        <v>481</v>
      </c>
      <c r="D13" s="280" t="s">
        <v>3048</v>
      </c>
      <c r="E13" s="40" t="s">
        <v>3049</v>
      </c>
      <c r="F13" s="281">
        <v>40155</v>
      </c>
      <c r="G13" s="161">
        <f>5</f>
        <v>5</v>
      </c>
    </row>
    <row r="14" spans="1:13" ht="38.25">
      <c r="A14" s="36">
        <f t="shared" si="0"/>
        <v>7</v>
      </c>
      <c r="B14" s="36" t="s">
        <v>3043</v>
      </c>
      <c r="C14" s="36" t="s">
        <v>481</v>
      </c>
      <c r="D14" s="36" t="s">
        <v>3050</v>
      </c>
      <c r="E14" s="36" t="s">
        <v>3051</v>
      </c>
      <c r="F14" s="36" t="s">
        <v>3052</v>
      </c>
      <c r="G14" s="161">
        <f>5</f>
        <v>5</v>
      </c>
    </row>
    <row r="15" spans="1:13" ht="25.5">
      <c r="A15" s="36">
        <f t="shared" si="0"/>
        <v>8</v>
      </c>
      <c r="B15" s="36" t="s">
        <v>3043</v>
      </c>
      <c r="C15" s="36" t="s">
        <v>481</v>
      </c>
      <c r="D15" s="280" t="s">
        <v>3053</v>
      </c>
      <c r="E15" s="40" t="s">
        <v>3054</v>
      </c>
      <c r="F15" s="281">
        <v>40648</v>
      </c>
      <c r="G15" s="161">
        <f>5</f>
        <v>5</v>
      </c>
    </row>
  </sheetData>
  <mergeCells count="2">
    <mergeCell ref="E5:F5"/>
    <mergeCell ref="B3:G3"/>
  </mergeCells>
  <phoneticPr fontId="8" type="noConversion"/>
  <printOptions horizontalCentered="1"/>
  <pageMargins left="0.23622047244094491" right="0.23622047244094491" top="1.0629921259842521" bottom="0.74803149606299213" header="0.51181102362204722" footer="0.31496062992125984"/>
  <pageSetup paperSize="9" orientation="landscape" r:id="rId1"/>
  <headerFooter alignWithMargins="0">
    <oddHeader>&amp;CCentrul de Cercetare în Ingineria Sistemelor Automate http://www.aut.upt.ro/centru-cercetare/</oddHeader>
  </headerFooter>
</worksheet>
</file>

<file path=xl/worksheets/sheet4.xml><?xml version="1.0" encoding="utf-8"?>
<worksheet xmlns="http://schemas.openxmlformats.org/spreadsheetml/2006/main" xmlns:r="http://schemas.openxmlformats.org/officeDocument/2006/relationships">
  <sheetPr>
    <pageSetUpPr fitToPage="1"/>
  </sheetPr>
  <dimension ref="A3:L53"/>
  <sheetViews>
    <sheetView zoomScale="75" workbookViewId="0">
      <selection activeCell="L29" sqref="A3:L29"/>
    </sheetView>
  </sheetViews>
  <sheetFormatPr defaultColWidth="8.85546875" defaultRowHeight="12.75"/>
  <cols>
    <col min="1" max="1" width="6.28515625" customWidth="1"/>
    <col min="2" max="2" width="10.42578125" customWidth="1"/>
    <col min="3" max="3" width="22.85546875" customWidth="1"/>
    <col min="4" max="4" width="34.42578125" customWidth="1"/>
    <col min="5" max="5" width="29.28515625" customWidth="1"/>
    <col min="6" max="6" width="20.28515625" customWidth="1"/>
    <col min="7" max="7" width="11.7109375" customWidth="1"/>
    <col min="8" max="8" width="17.140625" customWidth="1"/>
    <col min="9" max="9" width="11.7109375" style="113" customWidth="1"/>
    <col min="10" max="10" width="10.28515625" customWidth="1"/>
    <col min="11" max="11" width="13.85546875" customWidth="1"/>
    <col min="12" max="12" width="11.7109375" style="113" customWidth="1"/>
  </cols>
  <sheetData>
    <row r="3" spans="1:12" ht="15" customHeight="1">
      <c r="A3" s="305" t="s">
        <v>457</v>
      </c>
      <c r="B3" s="306"/>
      <c r="C3" s="306"/>
      <c r="D3" s="306"/>
      <c r="E3" s="306"/>
    </row>
    <row r="5" spans="1:12" ht="15.75">
      <c r="A5" s="14"/>
      <c r="B5" s="309" t="s">
        <v>510</v>
      </c>
      <c r="C5" s="309"/>
      <c r="D5" s="309"/>
      <c r="E5" s="309"/>
      <c r="F5" s="309"/>
      <c r="G5" s="309"/>
      <c r="H5" s="309"/>
      <c r="I5" s="309"/>
      <c r="J5" s="309"/>
      <c r="K5" s="309"/>
      <c r="L5" s="116">
        <f>SUM(L8:L1003)</f>
        <v>511.75214565714282</v>
      </c>
    </row>
    <row r="6" spans="1:12" ht="12.75" customHeight="1"/>
    <row r="7" spans="1:12" ht="25.5">
      <c r="A7" s="120" t="s">
        <v>1439</v>
      </c>
      <c r="B7" s="120" t="s">
        <v>507</v>
      </c>
      <c r="C7" s="120" t="s">
        <v>473</v>
      </c>
      <c r="D7" s="120" t="s">
        <v>1448</v>
      </c>
      <c r="E7" s="121" t="s">
        <v>1449</v>
      </c>
      <c r="F7" s="121" t="s">
        <v>1450</v>
      </c>
      <c r="G7" s="121" t="s">
        <v>474</v>
      </c>
      <c r="H7" s="121" t="s">
        <v>140</v>
      </c>
      <c r="I7" s="122" t="s">
        <v>475</v>
      </c>
      <c r="J7" s="307" t="s">
        <v>506</v>
      </c>
      <c r="K7" s="308"/>
      <c r="L7" s="122" t="s">
        <v>505</v>
      </c>
    </row>
    <row r="8" spans="1:12" ht="51">
      <c r="A8" s="49">
        <v>1</v>
      </c>
      <c r="B8" s="49" t="s">
        <v>1602</v>
      </c>
      <c r="C8" s="163" t="s">
        <v>1601</v>
      </c>
      <c r="D8" s="34" t="s">
        <v>1603</v>
      </c>
      <c r="E8" s="34" t="s">
        <v>1604</v>
      </c>
      <c r="F8" s="34" t="s">
        <v>40</v>
      </c>
      <c r="G8" s="34" t="s">
        <v>120</v>
      </c>
      <c r="H8" s="51" t="s">
        <v>119</v>
      </c>
      <c r="I8" s="136">
        <v>4.6779999999999999</v>
      </c>
      <c r="J8" s="34">
        <f t="shared" ref="J8:J18" si="0">1+LEN(C8)-LEN(SUBSTITUTE(C8,",",""))</f>
        <v>5</v>
      </c>
      <c r="K8" s="34">
        <v>3</v>
      </c>
      <c r="L8" s="114">
        <f t="shared" ref="L8:L18" si="1">30*K8/J8+5*I8</f>
        <v>41.39</v>
      </c>
    </row>
    <row r="9" spans="1:12" ht="51">
      <c r="A9" s="49">
        <f t="shared" ref="A9:A29" si="2">A8+1</f>
        <v>2</v>
      </c>
      <c r="B9" s="49" t="s">
        <v>509</v>
      </c>
      <c r="C9" s="163" t="s">
        <v>1605</v>
      </c>
      <c r="D9" s="34" t="s">
        <v>1606</v>
      </c>
      <c r="E9" s="34" t="s">
        <v>1607</v>
      </c>
      <c r="F9" s="34" t="s">
        <v>42</v>
      </c>
      <c r="G9" s="34" t="s">
        <v>41</v>
      </c>
      <c r="H9" s="51" t="s">
        <v>61</v>
      </c>
      <c r="I9" s="136">
        <v>0.82199999999999995</v>
      </c>
      <c r="J9" s="34">
        <f t="shared" si="0"/>
        <v>6</v>
      </c>
      <c r="K9" s="34">
        <v>4</v>
      </c>
      <c r="L9" s="114">
        <f t="shared" si="1"/>
        <v>24.11</v>
      </c>
    </row>
    <row r="10" spans="1:12" ht="63.75">
      <c r="A10" s="49">
        <f t="shared" si="2"/>
        <v>3</v>
      </c>
      <c r="B10" s="49" t="s">
        <v>508</v>
      </c>
      <c r="C10" s="30" t="s">
        <v>54</v>
      </c>
      <c r="D10" s="34" t="s">
        <v>483</v>
      </c>
      <c r="E10" s="34" t="s">
        <v>484</v>
      </c>
      <c r="F10" s="34" t="s">
        <v>43</v>
      </c>
      <c r="G10" s="34" t="s">
        <v>482</v>
      </c>
      <c r="H10" s="51" t="s">
        <v>147</v>
      </c>
      <c r="I10" s="136">
        <v>1.3079961600000001</v>
      </c>
      <c r="J10" s="34">
        <f t="shared" si="0"/>
        <v>5</v>
      </c>
      <c r="K10" s="70">
        <v>2</v>
      </c>
      <c r="L10" s="114">
        <f t="shared" si="1"/>
        <v>18.539980800000002</v>
      </c>
    </row>
    <row r="11" spans="1:12" s="85" customFormat="1" ht="38.25">
      <c r="A11" s="49">
        <f t="shared" si="2"/>
        <v>4</v>
      </c>
      <c r="B11" s="49" t="s">
        <v>56</v>
      </c>
      <c r="C11" s="163" t="s">
        <v>44</v>
      </c>
      <c r="D11" s="34" t="s">
        <v>45</v>
      </c>
      <c r="E11" s="34" t="s">
        <v>46</v>
      </c>
      <c r="F11" s="34" t="s">
        <v>48</v>
      </c>
      <c r="G11" s="34" t="s">
        <v>47</v>
      </c>
      <c r="H11" s="51" t="s">
        <v>62</v>
      </c>
      <c r="I11" s="136">
        <v>1.1299999999999999</v>
      </c>
      <c r="J11" s="34">
        <f t="shared" si="0"/>
        <v>6</v>
      </c>
      <c r="K11" s="70">
        <v>2</v>
      </c>
      <c r="L11" s="114">
        <f t="shared" si="1"/>
        <v>15.649999999999999</v>
      </c>
    </row>
    <row r="12" spans="1:12" ht="38.25">
      <c r="A12" s="49">
        <f t="shared" si="2"/>
        <v>5</v>
      </c>
      <c r="B12" s="49" t="s">
        <v>55</v>
      </c>
      <c r="C12" s="30" t="s">
        <v>53</v>
      </c>
      <c r="D12" s="34" t="s">
        <v>49</v>
      </c>
      <c r="E12" s="34" t="s">
        <v>50</v>
      </c>
      <c r="F12" s="34" t="s">
        <v>52</v>
      </c>
      <c r="G12" s="34" t="s">
        <v>51</v>
      </c>
      <c r="H12" s="51" t="s">
        <v>63</v>
      </c>
      <c r="I12" s="136">
        <v>0.94599999999999995</v>
      </c>
      <c r="J12" s="34">
        <f t="shared" si="0"/>
        <v>5</v>
      </c>
      <c r="K12" s="70">
        <v>2</v>
      </c>
      <c r="L12" s="114">
        <f t="shared" si="1"/>
        <v>16.73</v>
      </c>
    </row>
    <row r="13" spans="1:12" ht="51">
      <c r="A13" s="49">
        <f t="shared" si="2"/>
        <v>6</v>
      </c>
      <c r="B13" s="49" t="s">
        <v>57</v>
      </c>
      <c r="C13" s="163" t="s">
        <v>59</v>
      </c>
      <c r="D13" s="34" t="s">
        <v>58</v>
      </c>
      <c r="E13" s="34" t="s">
        <v>1604</v>
      </c>
      <c r="F13" s="34" t="s">
        <v>60</v>
      </c>
      <c r="G13" s="34" t="s">
        <v>120</v>
      </c>
      <c r="H13" s="51" t="s">
        <v>119</v>
      </c>
      <c r="I13" s="136">
        <v>4.6779999999999999</v>
      </c>
      <c r="J13" s="34">
        <f t="shared" si="0"/>
        <v>7</v>
      </c>
      <c r="K13" s="70">
        <v>2</v>
      </c>
      <c r="L13" s="114">
        <f t="shared" si="1"/>
        <v>31.96142857142857</v>
      </c>
    </row>
    <row r="14" spans="1:12" ht="38.25">
      <c r="A14" s="49">
        <f t="shared" si="2"/>
        <v>7</v>
      </c>
      <c r="B14" s="49" t="s">
        <v>69</v>
      </c>
      <c r="C14" s="163" t="s">
        <v>65</v>
      </c>
      <c r="D14" s="34" t="s">
        <v>64</v>
      </c>
      <c r="E14" s="34" t="s">
        <v>66</v>
      </c>
      <c r="F14" s="34" t="s">
        <v>68</v>
      </c>
      <c r="G14" s="34" t="s">
        <v>67</v>
      </c>
      <c r="H14" s="51" t="s">
        <v>71</v>
      </c>
      <c r="I14" s="136">
        <v>0.33300000000000002</v>
      </c>
      <c r="J14" s="34">
        <f t="shared" si="0"/>
        <v>4</v>
      </c>
      <c r="K14" s="70">
        <v>1</v>
      </c>
      <c r="L14" s="114">
        <f t="shared" si="1"/>
        <v>9.1649999999999991</v>
      </c>
    </row>
    <row r="15" spans="1:12" ht="51">
      <c r="A15" s="49">
        <f t="shared" si="2"/>
        <v>8</v>
      </c>
      <c r="B15" s="49" t="s">
        <v>70</v>
      </c>
      <c r="C15" s="163" t="s">
        <v>72</v>
      </c>
      <c r="D15" s="34" t="s">
        <v>73</v>
      </c>
      <c r="E15" s="34" t="s">
        <v>74</v>
      </c>
      <c r="F15" s="34" t="s">
        <v>76</v>
      </c>
      <c r="G15" s="34" t="s">
        <v>75</v>
      </c>
      <c r="H15" s="51" t="s">
        <v>77</v>
      </c>
      <c r="I15" s="136">
        <v>2.331</v>
      </c>
      <c r="J15" s="34">
        <f t="shared" si="0"/>
        <v>5</v>
      </c>
      <c r="K15" s="70">
        <v>2</v>
      </c>
      <c r="L15" s="114">
        <f t="shared" si="1"/>
        <v>23.655000000000001</v>
      </c>
    </row>
    <row r="16" spans="1:12" ht="38.25">
      <c r="A16" s="49">
        <f t="shared" si="2"/>
        <v>9</v>
      </c>
      <c r="B16" s="49" t="s">
        <v>84</v>
      </c>
      <c r="C16" s="163" t="s">
        <v>78</v>
      </c>
      <c r="D16" s="34" t="s">
        <v>79</v>
      </c>
      <c r="E16" s="34" t="s">
        <v>80</v>
      </c>
      <c r="F16" s="34" t="s">
        <v>82</v>
      </c>
      <c r="G16" s="34" t="s">
        <v>81</v>
      </c>
      <c r="H16" s="51" t="s">
        <v>83</v>
      </c>
      <c r="I16" s="136">
        <v>3.2909999999999999</v>
      </c>
      <c r="J16" s="34">
        <f t="shared" si="0"/>
        <v>2</v>
      </c>
      <c r="K16" s="70">
        <v>2</v>
      </c>
      <c r="L16" s="164">
        <f t="shared" si="1"/>
        <v>46.454999999999998</v>
      </c>
    </row>
    <row r="17" spans="1:12" ht="51">
      <c r="A17" s="49">
        <f t="shared" si="2"/>
        <v>10</v>
      </c>
      <c r="B17" s="49" t="s">
        <v>85</v>
      </c>
      <c r="C17" s="163" t="s">
        <v>86</v>
      </c>
      <c r="D17" s="34" t="s">
        <v>87</v>
      </c>
      <c r="E17" s="34" t="s">
        <v>1604</v>
      </c>
      <c r="F17" s="34" t="s">
        <v>88</v>
      </c>
      <c r="G17" s="34" t="s">
        <v>120</v>
      </c>
      <c r="H17" s="51" t="s">
        <v>119</v>
      </c>
      <c r="I17" s="136">
        <v>4.6779999999999999</v>
      </c>
      <c r="J17" s="34">
        <f t="shared" si="0"/>
        <v>3</v>
      </c>
      <c r="K17" s="70">
        <v>2</v>
      </c>
      <c r="L17" s="164">
        <f t="shared" si="1"/>
        <v>43.39</v>
      </c>
    </row>
    <row r="18" spans="1:12" ht="38.25">
      <c r="A18" s="49">
        <f t="shared" si="2"/>
        <v>11</v>
      </c>
      <c r="B18" s="49" t="s">
        <v>56</v>
      </c>
      <c r="C18" s="163" t="s">
        <v>89</v>
      </c>
      <c r="D18" s="34" t="s">
        <v>90</v>
      </c>
      <c r="E18" s="34" t="s">
        <v>91</v>
      </c>
      <c r="F18" s="34" t="s">
        <v>93</v>
      </c>
      <c r="G18" s="34" t="s">
        <v>92</v>
      </c>
      <c r="H18" s="51" t="s">
        <v>71</v>
      </c>
      <c r="I18" s="136">
        <v>0.373</v>
      </c>
      <c r="J18" s="34">
        <f t="shared" si="0"/>
        <v>3</v>
      </c>
      <c r="K18" s="70">
        <v>2</v>
      </c>
      <c r="L18" s="164">
        <f t="shared" si="1"/>
        <v>21.864999999999998</v>
      </c>
    </row>
    <row r="19" spans="1:12" ht="63.75">
      <c r="A19" s="49">
        <f t="shared" si="2"/>
        <v>12</v>
      </c>
      <c r="B19" s="58" t="s">
        <v>927</v>
      </c>
      <c r="C19" s="30" t="s">
        <v>160</v>
      </c>
      <c r="D19" s="36" t="s">
        <v>161</v>
      </c>
      <c r="E19" s="36" t="s">
        <v>162</v>
      </c>
      <c r="F19" s="36" t="s">
        <v>163</v>
      </c>
      <c r="G19" s="36" t="s">
        <v>164</v>
      </c>
      <c r="H19" s="33" t="s">
        <v>165</v>
      </c>
      <c r="I19" s="161">
        <v>2.226</v>
      </c>
      <c r="J19" s="36">
        <f>1+LEN(C19)-LEN(SUBSTITUTE(C19,",",""))</f>
        <v>4</v>
      </c>
      <c r="K19" s="36">
        <v>2</v>
      </c>
      <c r="L19" s="161">
        <f>30*K19/J19+5*I19</f>
        <v>26.13</v>
      </c>
    </row>
    <row r="20" spans="1:12" ht="51">
      <c r="A20" s="49">
        <f t="shared" si="2"/>
        <v>13</v>
      </c>
      <c r="B20" s="46" t="s">
        <v>1757</v>
      </c>
      <c r="C20" s="46" t="s">
        <v>1758</v>
      </c>
      <c r="D20" s="46" t="s">
        <v>1759</v>
      </c>
      <c r="E20" s="46" t="s">
        <v>1760</v>
      </c>
      <c r="F20" s="46" t="s">
        <v>1761</v>
      </c>
      <c r="G20" s="58" t="s">
        <v>1762</v>
      </c>
      <c r="H20" s="224" t="s">
        <v>1763</v>
      </c>
      <c r="I20" s="161">
        <v>1.298</v>
      </c>
      <c r="J20" s="58">
        <f t="shared" ref="J20:J28" si="3">1+LEN(C20)-LEN(SUBSTITUTE(C20,",",""))</f>
        <v>4</v>
      </c>
      <c r="K20" s="155">
        <v>1</v>
      </c>
      <c r="L20" s="225">
        <f t="shared" ref="L20:L28" si="4">30*K20/J20+5*I20</f>
        <v>13.99</v>
      </c>
    </row>
    <row r="21" spans="1:12" ht="63.75">
      <c r="A21" s="49">
        <f t="shared" si="2"/>
        <v>14</v>
      </c>
      <c r="B21" s="58" t="s">
        <v>508</v>
      </c>
      <c r="C21" s="46" t="s">
        <v>1764</v>
      </c>
      <c r="D21" s="46" t="s">
        <v>1765</v>
      </c>
      <c r="E21" s="46" t="s">
        <v>1766</v>
      </c>
      <c r="F21" s="58" t="s">
        <v>1767</v>
      </c>
      <c r="G21" s="58" t="s">
        <v>1768</v>
      </c>
      <c r="H21" s="226" t="s">
        <v>1769</v>
      </c>
      <c r="I21" s="221">
        <v>1.212</v>
      </c>
      <c r="J21" s="58">
        <f t="shared" si="3"/>
        <v>3</v>
      </c>
      <c r="K21" s="58">
        <v>1</v>
      </c>
      <c r="L21" s="225">
        <f t="shared" si="4"/>
        <v>16.059999999999999</v>
      </c>
    </row>
    <row r="22" spans="1:12" ht="51">
      <c r="A22" s="49">
        <f t="shared" si="2"/>
        <v>15</v>
      </c>
      <c r="B22" s="58" t="s">
        <v>1770</v>
      </c>
      <c r="C22" s="46" t="s">
        <v>1771</v>
      </c>
      <c r="D22" s="46" t="s">
        <v>1772</v>
      </c>
      <c r="E22" s="58" t="s">
        <v>1760</v>
      </c>
      <c r="F22" s="46" t="s">
        <v>1773</v>
      </c>
      <c r="G22" s="58" t="s">
        <v>1762</v>
      </c>
      <c r="H22" s="224" t="s">
        <v>1774</v>
      </c>
      <c r="I22" s="161">
        <v>1.298</v>
      </c>
      <c r="J22" s="58">
        <f t="shared" si="3"/>
        <v>5</v>
      </c>
      <c r="K22" s="58">
        <v>1</v>
      </c>
      <c r="L22" s="225">
        <f t="shared" si="4"/>
        <v>12.49</v>
      </c>
    </row>
    <row r="23" spans="1:12" ht="51">
      <c r="A23" s="49">
        <f t="shared" si="2"/>
        <v>16</v>
      </c>
      <c r="B23" s="30" t="s">
        <v>1158</v>
      </c>
      <c r="C23" s="30" t="s">
        <v>1775</v>
      </c>
      <c r="D23" s="30" t="s">
        <v>1776</v>
      </c>
      <c r="E23" s="58" t="s">
        <v>1766</v>
      </c>
      <c r="F23" s="30" t="s">
        <v>1777</v>
      </c>
      <c r="G23" s="58" t="s">
        <v>1768</v>
      </c>
      <c r="H23" s="32" t="s">
        <v>1778</v>
      </c>
      <c r="I23" s="221">
        <v>1.212</v>
      </c>
      <c r="J23" s="58">
        <f t="shared" si="3"/>
        <v>4</v>
      </c>
      <c r="K23" s="40">
        <v>1</v>
      </c>
      <c r="L23" s="225">
        <f t="shared" si="4"/>
        <v>13.559999999999999</v>
      </c>
    </row>
    <row r="24" spans="1:12" ht="51">
      <c r="A24" s="49">
        <f t="shared" si="2"/>
        <v>17</v>
      </c>
      <c r="B24" s="46" t="s">
        <v>1779</v>
      </c>
      <c r="C24" s="46" t="s">
        <v>1780</v>
      </c>
      <c r="D24" s="46" t="s">
        <v>1781</v>
      </c>
      <c r="E24" s="46" t="s">
        <v>1782</v>
      </c>
      <c r="F24" s="46" t="s">
        <v>1783</v>
      </c>
      <c r="G24" s="46" t="s">
        <v>1784</v>
      </c>
      <c r="H24" s="226" t="s">
        <v>1785</v>
      </c>
      <c r="I24" s="221">
        <v>2.6349999999999998</v>
      </c>
      <c r="J24" s="58">
        <f t="shared" si="3"/>
        <v>4</v>
      </c>
      <c r="K24" s="40">
        <v>1</v>
      </c>
      <c r="L24" s="225">
        <f t="shared" si="4"/>
        <v>20.674999999999997</v>
      </c>
    </row>
    <row r="25" spans="1:12" ht="51">
      <c r="A25" s="49">
        <f t="shared" si="2"/>
        <v>18</v>
      </c>
      <c r="B25" s="46" t="s">
        <v>57</v>
      </c>
      <c r="C25" s="46" t="s">
        <v>1786</v>
      </c>
      <c r="D25" s="46" t="s">
        <v>1787</v>
      </c>
      <c r="E25" s="46" t="s">
        <v>1788</v>
      </c>
      <c r="F25" s="46" t="s">
        <v>1789</v>
      </c>
      <c r="G25" s="46" t="s">
        <v>1790</v>
      </c>
      <c r="H25" s="226" t="s">
        <v>1791</v>
      </c>
      <c r="I25" s="221">
        <v>2.9289999999999998</v>
      </c>
      <c r="J25" s="58">
        <f t="shared" si="3"/>
        <v>3</v>
      </c>
      <c r="K25" s="40">
        <v>1</v>
      </c>
      <c r="L25" s="225">
        <f t="shared" si="4"/>
        <v>24.645</v>
      </c>
    </row>
    <row r="26" spans="1:12" ht="51">
      <c r="A26" s="49">
        <f t="shared" si="2"/>
        <v>19</v>
      </c>
      <c r="B26" s="46" t="s">
        <v>546</v>
      </c>
      <c r="C26" s="46" t="s">
        <v>1792</v>
      </c>
      <c r="D26" s="46" t="s">
        <v>1793</v>
      </c>
      <c r="E26" s="46" t="s">
        <v>1782</v>
      </c>
      <c r="F26" s="46" t="s">
        <v>1794</v>
      </c>
      <c r="G26" s="46" t="s">
        <v>1784</v>
      </c>
      <c r="H26" s="226" t="s">
        <v>1795</v>
      </c>
      <c r="I26" s="221">
        <v>2.6349999999999998</v>
      </c>
      <c r="J26" s="58">
        <f t="shared" si="3"/>
        <v>4</v>
      </c>
      <c r="K26" s="40">
        <v>1</v>
      </c>
      <c r="L26" s="225">
        <f t="shared" si="4"/>
        <v>20.674999999999997</v>
      </c>
    </row>
    <row r="27" spans="1:12" ht="51">
      <c r="A27" s="49">
        <f t="shared" si="2"/>
        <v>20</v>
      </c>
      <c r="B27" s="46" t="s">
        <v>563</v>
      </c>
      <c r="C27" s="70" t="s">
        <v>1796</v>
      </c>
      <c r="D27" s="70" t="s">
        <v>1797</v>
      </c>
      <c r="E27" s="70" t="s">
        <v>1604</v>
      </c>
      <c r="F27" s="70" t="s">
        <v>1798</v>
      </c>
      <c r="G27" s="70" t="s">
        <v>120</v>
      </c>
      <c r="H27" s="226" t="s">
        <v>1799</v>
      </c>
      <c r="I27" s="211">
        <v>4.6779999999999999</v>
      </c>
      <c r="J27" s="70">
        <f t="shared" si="3"/>
        <v>2</v>
      </c>
      <c r="K27" s="94">
        <v>1</v>
      </c>
      <c r="L27" s="227">
        <f t="shared" si="4"/>
        <v>38.39</v>
      </c>
    </row>
    <row r="28" spans="1:12" ht="51">
      <c r="A28" s="49">
        <f t="shared" si="2"/>
        <v>21</v>
      </c>
      <c r="B28" s="46" t="s">
        <v>574</v>
      </c>
      <c r="C28" s="46" t="s">
        <v>1800</v>
      </c>
      <c r="D28" s="30" t="s">
        <v>1801</v>
      </c>
      <c r="E28" s="46" t="s">
        <v>1788</v>
      </c>
      <c r="F28" s="30" t="s">
        <v>1802</v>
      </c>
      <c r="G28" s="46" t="s">
        <v>1790</v>
      </c>
      <c r="H28" s="32" t="s">
        <v>1803</v>
      </c>
      <c r="I28" s="221">
        <v>2.9289999999999998</v>
      </c>
      <c r="J28" s="36">
        <f t="shared" si="3"/>
        <v>7</v>
      </c>
      <c r="K28" s="94">
        <v>1</v>
      </c>
      <c r="L28" s="227">
        <f t="shared" si="4"/>
        <v>18.930714285714284</v>
      </c>
    </row>
    <row r="29" spans="1:12" ht="63.75">
      <c r="A29" s="49">
        <f t="shared" si="2"/>
        <v>22</v>
      </c>
      <c r="B29" s="59" t="s">
        <v>509</v>
      </c>
      <c r="C29" s="36" t="s">
        <v>1804</v>
      </c>
      <c r="D29" s="36" t="s">
        <v>1805</v>
      </c>
      <c r="E29" s="228" t="s">
        <v>1806</v>
      </c>
      <c r="F29" s="228" t="s">
        <v>1807</v>
      </c>
      <c r="G29" s="228" t="s">
        <v>1808</v>
      </c>
      <c r="H29" s="33" t="s">
        <v>1809</v>
      </c>
      <c r="I29" s="229">
        <v>1.4590044</v>
      </c>
      <c r="J29" s="36">
        <f>1+LEN(C29)-LEN(SUBSTITUTE(C29,",",""))</f>
        <v>5</v>
      </c>
      <c r="K29" s="59">
        <v>1</v>
      </c>
      <c r="L29" s="161">
        <f>30*K29/J29+5*I29</f>
        <v>13.295021999999999</v>
      </c>
    </row>
    <row r="31" spans="1:12" s="82" customFormat="1">
      <c r="H31" s="83"/>
      <c r="I31" s="115"/>
      <c r="L31" s="115"/>
    </row>
    <row r="32" spans="1:12" s="82" customFormat="1">
      <c r="H32" s="83"/>
      <c r="I32" s="115"/>
      <c r="L32" s="115"/>
    </row>
    <row r="33" spans="8:12" s="82" customFormat="1">
      <c r="H33" s="83"/>
      <c r="I33" s="115"/>
      <c r="L33" s="115"/>
    </row>
    <row r="34" spans="8:12" s="82" customFormat="1">
      <c r="H34" s="83"/>
      <c r="I34" s="115"/>
      <c r="L34" s="115"/>
    </row>
    <row r="35" spans="8:12" s="82" customFormat="1">
      <c r="H35" s="83"/>
      <c r="I35" s="115"/>
      <c r="L35" s="115"/>
    </row>
    <row r="36" spans="8:12" s="82" customFormat="1">
      <c r="H36" s="83"/>
      <c r="I36" s="115"/>
      <c r="L36" s="115"/>
    </row>
    <row r="37" spans="8:12" s="82" customFormat="1">
      <c r="H37" s="83"/>
      <c r="I37" s="115"/>
      <c r="L37" s="115"/>
    </row>
    <row r="38" spans="8:12" s="82" customFormat="1">
      <c r="H38" s="83"/>
      <c r="I38" s="115"/>
      <c r="L38" s="115"/>
    </row>
    <row r="39" spans="8:12" s="82" customFormat="1">
      <c r="H39" s="83"/>
      <c r="I39" s="115"/>
      <c r="L39" s="115"/>
    </row>
    <row r="40" spans="8:12" s="82" customFormat="1">
      <c r="H40" s="83"/>
      <c r="I40" s="115"/>
      <c r="L40" s="115"/>
    </row>
    <row r="41" spans="8:12" s="82" customFormat="1">
      <c r="H41" s="83"/>
      <c r="I41" s="115"/>
      <c r="L41" s="115"/>
    </row>
    <row r="42" spans="8:12" s="82" customFormat="1">
      <c r="H42" s="83"/>
      <c r="I42" s="115"/>
      <c r="L42" s="115"/>
    </row>
    <row r="43" spans="8:12" s="82" customFormat="1">
      <c r="H43" s="83"/>
      <c r="I43" s="115"/>
      <c r="L43" s="115"/>
    </row>
    <row r="44" spans="8:12" s="82" customFormat="1">
      <c r="H44" s="83"/>
      <c r="I44" s="115"/>
      <c r="L44" s="115"/>
    </row>
    <row r="45" spans="8:12" s="82" customFormat="1">
      <c r="H45" s="83"/>
      <c r="I45" s="115"/>
      <c r="L45" s="115"/>
    </row>
    <row r="46" spans="8:12" s="82" customFormat="1">
      <c r="H46" s="83"/>
      <c r="I46" s="115"/>
      <c r="L46" s="115"/>
    </row>
    <row r="47" spans="8:12" s="82" customFormat="1">
      <c r="H47" s="83"/>
      <c r="I47" s="115"/>
      <c r="L47" s="115"/>
    </row>
    <row r="48" spans="8:12" s="82" customFormat="1">
      <c r="I48" s="115"/>
      <c r="L48" s="115"/>
    </row>
    <row r="49" spans="9:12" s="82" customFormat="1">
      <c r="I49" s="115"/>
      <c r="L49" s="115"/>
    </row>
    <row r="50" spans="9:12" s="82" customFormat="1">
      <c r="I50" s="115"/>
      <c r="L50" s="115"/>
    </row>
    <row r="51" spans="9:12" s="82" customFormat="1">
      <c r="I51" s="115"/>
      <c r="L51" s="115"/>
    </row>
    <row r="52" spans="9:12" s="82" customFormat="1">
      <c r="I52" s="115"/>
      <c r="L52" s="115"/>
    </row>
    <row r="53" spans="9:12" s="82" customFormat="1">
      <c r="I53" s="115"/>
      <c r="L53" s="115"/>
    </row>
  </sheetData>
  <mergeCells count="3">
    <mergeCell ref="A3:E3"/>
    <mergeCell ref="J7:K7"/>
    <mergeCell ref="B5:K5"/>
  </mergeCells>
  <phoneticPr fontId="8" type="noConversion"/>
  <hyperlinks>
    <hyperlink ref="H10" r:id="rId1" location="description"/>
    <hyperlink ref="H8" r:id="rId2"/>
    <hyperlink ref="H9" r:id="rId3"/>
    <hyperlink ref="H11" r:id="rId4"/>
    <hyperlink ref="H13" r:id="rId5"/>
    <hyperlink ref="H14" r:id="rId6"/>
    <hyperlink ref="H15" r:id="rId7"/>
    <hyperlink ref="H16" r:id="rId8"/>
    <hyperlink ref="H17" r:id="rId9"/>
    <hyperlink ref="H18" r:id="rId10"/>
    <hyperlink ref="H22" r:id="rId11"/>
    <hyperlink ref="H21" r:id="rId12"/>
    <hyperlink ref="H20" r:id="rId13"/>
    <hyperlink ref="H23" r:id="rId14"/>
    <hyperlink ref="H24" r:id="rId15"/>
    <hyperlink ref="H25" r:id="rId16"/>
    <hyperlink ref="H26" r:id="rId17"/>
    <hyperlink ref="H27" r:id="rId18"/>
    <hyperlink ref="H28" r:id="rId19"/>
    <hyperlink ref="H29" r:id="rId20" location="description"/>
  </hyperlinks>
  <printOptions horizontalCentered="1"/>
  <pageMargins left="0.23622047244094491" right="0.23622047244094491" top="1.0629921259842521" bottom="0.74803149606299213" header="0.51181102362204722" footer="0.31496062992125984"/>
  <pageSetup paperSize="9" scale="72" fitToHeight="9" orientation="landscape" r:id="rId21"/>
  <headerFooter alignWithMargins="0">
    <oddHeader>&amp;CCentrul de Cercetare în Ingineria Sistemelor Automate http://www.aut.upt.ro/centru-cercetare/</oddHeader>
  </headerFooter>
</worksheet>
</file>

<file path=xl/worksheets/sheet40.xml><?xml version="1.0" encoding="utf-8"?>
<worksheet xmlns="http://schemas.openxmlformats.org/spreadsheetml/2006/main" xmlns:r="http://schemas.openxmlformats.org/officeDocument/2006/relationships">
  <sheetPr>
    <pageSetUpPr fitToPage="1"/>
  </sheetPr>
  <dimension ref="A1:O11"/>
  <sheetViews>
    <sheetView zoomScale="95" workbookViewId="0">
      <selection activeCell="I11" sqref="A3:I11"/>
    </sheetView>
  </sheetViews>
  <sheetFormatPr defaultRowHeight="12.75"/>
  <cols>
    <col min="1" max="1" width="5.28515625" customWidth="1"/>
    <col min="2" max="2" width="24" customWidth="1"/>
    <col min="3" max="3" width="17.85546875" customWidth="1"/>
    <col min="4" max="4" width="17.140625" customWidth="1"/>
    <col min="5" max="7" width="29" customWidth="1"/>
    <col min="8" max="8" width="14.140625" customWidth="1"/>
    <col min="9" max="9" width="11.5703125" customWidth="1"/>
  </cols>
  <sheetData>
    <row r="1" spans="1:15" s="52" customFormat="1"/>
    <row r="2" spans="1:15" s="52" customFormat="1"/>
    <row r="3" spans="1:15" s="52" customFormat="1">
      <c r="B3" s="305" t="s">
        <v>100</v>
      </c>
      <c r="C3" s="317"/>
      <c r="D3" s="317"/>
      <c r="E3" s="317"/>
      <c r="F3" s="317"/>
      <c r="G3" s="317"/>
      <c r="H3" s="317"/>
      <c r="I3" s="317"/>
    </row>
    <row r="5" spans="1:15" ht="15.75" customHeight="1">
      <c r="A5" s="14"/>
      <c r="B5" s="14"/>
      <c r="C5" s="14"/>
      <c r="D5" s="14"/>
      <c r="E5" s="309" t="s">
        <v>510</v>
      </c>
      <c r="F5" s="309"/>
      <c r="G5" s="309"/>
      <c r="H5" s="332"/>
      <c r="I5" s="116">
        <f>SUM(I8:I851)</f>
        <v>2</v>
      </c>
      <c r="K5" s="14"/>
      <c r="L5" s="3"/>
      <c r="M5" s="3"/>
      <c r="N5" s="3"/>
    </row>
    <row r="6" spans="1:15">
      <c r="A6" s="67"/>
      <c r="B6" s="67"/>
      <c r="C6" s="67"/>
      <c r="D6" s="67"/>
      <c r="E6" s="67"/>
      <c r="F6" s="67"/>
      <c r="G6" s="67"/>
      <c r="H6" s="67"/>
      <c r="I6" s="67"/>
      <c r="J6" s="67"/>
      <c r="K6" s="67"/>
      <c r="L6" s="67"/>
      <c r="M6" s="67"/>
      <c r="N6" s="67"/>
      <c r="O6" s="67"/>
    </row>
    <row r="7" spans="1:15" s="52" customFormat="1" ht="25.5">
      <c r="A7" s="120" t="s">
        <v>470</v>
      </c>
      <c r="B7" s="120" t="s">
        <v>477</v>
      </c>
      <c r="C7" s="120" t="s">
        <v>467</v>
      </c>
      <c r="D7" s="120" t="s">
        <v>478</v>
      </c>
      <c r="E7" s="120" t="s">
        <v>479</v>
      </c>
      <c r="F7" s="120" t="s">
        <v>101</v>
      </c>
      <c r="G7" s="120" t="s">
        <v>1440</v>
      </c>
      <c r="H7" s="120" t="s">
        <v>480</v>
      </c>
      <c r="I7" s="120" t="s">
        <v>505</v>
      </c>
    </row>
    <row r="8" spans="1:15" s="52" customFormat="1" ht="25.5">
      <c r="A8" s="36">
        <v>1</v>
      </c>
      <c r="B8" s="36" t="s">
        <v>1599</v>
      </c>
      <c r="C8" s="36" t="s">
        <v>1539</v>
      </c>
      <c r="D8" s="36" t="s">
        <v>1540</v>
      </c>
      <c r="E8" s="36" t="s">
        <v>1538</v>
      </c>
      <c r="F8" s="36" t="s">
        <v>1544</v>
      </c>
      <c r="G8" s="36" t="s">
        <v>1541</v>
      </c>
      <c r="H8" s="36" t="s">
        <v>1542</v>
      </c>
      <c r="I8" s="114">
        <f>0.5</f>
        <v>0.5</v>
      </c>
    </row>
    <row r="9" spans="1:15" s="52" customFormat="1" ht="25.5">
      <c r="A9" s="36">
        <f>A8+1</f>
        <v>2</v>
      </c>
      <c r="B9" s="36" t="s">
        <v>1599</v>
      </c>
      <c r="C9" s="36" t="s">
        <v>1546</v>
      </c>
      <c r="D9" s="36" t="s">
        <v>1547</v>
      </c>
      <c r="E9" s="36" t="s">
        <v>1543</v>
      </c>
      <c r="F9" s="36" t="s">
        <v>1545</v>
      </c>
      <c r="G9" s="36" t="s">
        <v>1552</v>
      </c>
      <c r="H9" s="36" t="s">
        <v>1548</v>
      </c>
      <c r="I9" s="114">
        <f>0.5</f>
        <v>0.5</v>
      </c>
    </row>
    <row r="10" spans="1:15" ht="38.25">
      <c r="A10" s="36">
        <f>A9+1</f>
        <v>3</v>
      </c>
      <c r="B10" s="36" t="s">
        <v>1599</v>
      </c>
      <c r="C10" s="36" t="s">
        <v>1537</v>
      </c>
      <c r="D10" s="36" t="s">
        <v>1549</v>
      </c>
      <c r="E10" s="36" t="s">
        <v>1550</v>
      </c>
      <c r="F10" s="36" t="s">
        <v>1551</v>
      </c>
      <c r="G10" s="36" t="s">
        <v>1553</v>
      </c>
      <c r="H10" s="36" t="s">
        <v>1554</v>
      </c>
      <c r="I10" s="114">
        <f>0.5</f>
        <v>0.5</v>
      </c>
    </row>
    <row r="11" spans="1:15" ht="38.25">
      <c r="A11" s="36">
        <f>A10+1</f>
        <v>4</v>
      </c>
      <c r="B11" s="36" t="s">
        <v>1599</v>
      </c>
      <c r="C11" s="36" t="s">
        <v>1546</v>
      </c>
      <c r="D11" s="36" t="s">
        <v>1557</v>
      </c>
      <c r="E11" s="36" t="s">
        <v>1556</v>
      </c>
      <c r="F11" s="36" t="s">
        <v>1555</v>
      </c>
      <c r="G11" s="36" t="s">
        <v>1552</v>
      </c>
      <c r="H11" s="36" t="s">
        <v>1558</v>
      </c>
      <c r="I11" s="114">
        <f>0.5</f>
        <v>0.5</v>
      </c>
    </row>
  </sheetData>
  <mergeCells count="2">
    <mergeCell ref="B3:I3"/>
    <mergeCell ref="E5:H5"/>
  </mergeCells>
  <phoneticPr fontId="8" type="noConversion"/>
  <printOptions horizontalCentered="1"/>
  <pageMargins left="0.23622047244094491" right="0.23622047244094491" top="1.0629921259842521" bottom="0.74803149606299213" header="0.51181102362204722" footer="0.31496062992125984"/>
  <pageSetup paperSize="9" scale="83" orientation="landscape" r:id="rId1"/>
  <headerFooter alignWithMargins="0">
    <oddHeader>&amp;CCentrul de Cercetare în Ingineria Sistemelor Automate http://www.aut.upt.ro/centru-cercetare/</oddHeader>
  </headerFooter>
</worksheet>
</file>

<file path=xl/worksheets/sheet41.xml><?xml version="1.0" encoding="utf-8"?>
<worksheet xmlns="http://schemas.openxmlformats.org/spreadsheetml/2006/main" xmlns:r="http://schemas.openxmlformats.org/officeDocument/2006/relationships">
  <sheetPr>
    <pageSetUpPr fitToPage="1"/>
  </sheetPr>
  <dimension ref="A3:O8"/>
  <sheetViews>
    <sheetView workbookViewId="0">
      <selection activeCell="G8" sqref="A3:G8"/>
    </sheetView>
  </sheetViews>
  <sheetFormatPr defaultRowHeight="12.75"/>
  <cols>
    <col min="1" max="2" width="6" style="52" customWidth="1"/>
    <col min="3" max="3" width="31.7109375" style="52" customWidth="1"/>
    <col min="4" max="4" width="34.7109375" style="52" customWidth="1"/>
    <col min="5" max="5" width="29.7109375" style="52" customWidth="1"/>
    <col min="6" max="6" width="33.140625" style="52" customWidth="1"/>
    <col min="7" max="7" width="8.5703125" style="52" customWidth="1"/>
    <col min="8" max="16384" width="9.140625" style="52"/>
  </cols>
  <sheetData>
    <row r="3" spans="1:15" ht="15.75">
      <c r="A3" s="305" t="s">
        <v>102</v>
      </c>
      <c r="B3" s="305"/>
      <c r="C3" s="305"/>
      <c r="D3" s="337"/>
      <c r="E3" s="317"/>
      <c r="F3" s="317"/>
    </row>
    <row r="4" spans="1:15" customFormat="1"/>
    <row r="5" spans="1:15" customFormat="1" ht="15.75" customHeight="1">
      <c r="A5" s="14"/>
      <c r="B5" s="14"/>
      <c r="C5" s="14"/>
      <c r="D5" s="14"/>
      <c r="E5" s="52"/>
      <c r="F5" s="143" t="s">
        <v>510</v>
      </c>
      <c r="G5" s="116">
        <f>SUM(G8:G852)</f>
        <v>0</v>
      </c>
      <c r="H5" s="37"/>
      <c r="I5" s="52"/>
      <c r="K5" s="14"/>
      <c r="L5" s="3"/>
      <c r="M5" s="3"/>
      <c r="N5" s="3"/>
    </row>
    <row r="6" spans="1:15" customFormat="1">
      <c r="A6" s="67"/>
      <c r="B6" s="67"/>
      <c r="C6" s="67"/>
      <c r="D6" s="67"/>
      <c r="E6" s="67"/>
      <c r="F6" s="67"/>
      <c r="G6" s="67"/>
      <c r="H6" s="67"/>
      <c r="I6" s="67"/>
      <c r="J6" s="67"/>
      <c r="K6" s="67"/>
      <c r="L6" s="67"/>
      <c r="M6" s="67"/>
      <c r="N6" s="67"/>
      <c r="O6" s="67"/>
    </row>
    <row r="7" spans="1:15" ht="25.5">
      <c r="A7" s="120" t="s">
        <v>470</v>
      </c>
      <c r="B7" s="120" t="s">
        <v>1332</v>
      </c>
      <c r="C7" s="120" t="s">
        <v>1431</v>
      </c>
      <c r="D7" s="120" t="s">
        <v>106</v>
      </c>
      <c r="E7" s="120" t="s">
        <v>103</v>
      </c>
      <c r="F7" s="120" t="s">
        <v>104</v>
      </c>
      <c r="G7" s="120" t="s">
        <v>505</v>
      </c>
    </row>
    <row r="8" spans="1:15">
      <c r="A8" s="36"/>
      <c r="B8" s="36"/>
      <c r="C8" s="36"/>
      <c r="D8" s="36"/>
      <c r="E8" s="36"/>
      <c r="F8" s="36"/>
      <c r="G8" s="114"/>
    </row>
  </sheetData>
  <mergeCells count="1">
    <mergeCell ref="A3:F3"/>
  </mergeCells>
  <phoneticPr fontId="0" type="noConversion"/>
  <printOptions horizontalCentered="1"/>
  <pageMargins left="0.23622047244094491" right="0.23622047244094491" top="1.0629921259842521" bottom="0.74803149606299213" header="0.51181102362204722" footer="0.31496062992125984"/>
  <pageSetup paperSize="9" scale="96" orientation="landscape" r:id="rId1"/>
  <headerFooter alignWithMargins="0">
    <oddHeader>&amp;CCentrul de Cercetare în Ingineria Sistemelor Automate http://www.aut.upt.ro/centru-cercetare/</oddHeader>
  </headerFooter>
</worksheet>
</file>

<file path=xl/worksheets/sheet42.xml><?xml version="1.0" encoding="utf-8"?>
<worksheet xmlns="http://schemas.openxmlformats.org/spreadsheetml/2006/main" xmlns:r="http://schemas.openxmlformats.org/officeDocument/2006/relationships">
  <sheetPr>
    <pageSetUpPr fitToPage="1"/>
  </sheetPr>
  <dimension ref="A3:O8"/>
  <sheetViews>
    <sheetView workbookViewId="0">
      <selection activeCell="G8" sqref="A3:G8"/>
    </sheetView>
  </sheetViews>
  <sheetFormatPr defaultRowHeight="12.75"/>
  <cols>
    <col min="1" max="2" width="6" style="52" customWidth="1"/>
    <col min="3" max="3" width="31.7109375" style="52" customWidth="1"/>
    <col min="4" max="4" width="34.7109375" style="52" customWidth="1"/>
    <col min="5" max="5" width="29.7109375" style="52" customWidth="1"/>
    <col min="6" max="6" width="33.140625" style="52" customWidth="1"/>
    <col min="7" max="7" width="10" style="52" customWidth="1"/>
    <col min="8" max="16384" width="9.140625" style="52"/>
  </cols>
  <sheetData>
    <row r="3" spans="1:15" ht="15.75">
      <c r="A3" s="305" t="s">
        <v>105</v>
      </c>
      <c r="B3" s="305"/>
      <c r="C3" s="305"/>
      <c r="D3" s="337"/>
      <c r="E3" s="317"/>
      <c r="F3" s="317"/>
    </row>
    <row r="4" spans="1:15" customFormat="1"/>
    <row r="5" spans="1:15" customFormat="1" ht="15.75" customHeight="1">
      <c r="A5" s="14"/>
      <c r="B5" s="14"/>
      <c r="C5" s="14"/>
      <c r="D5" s="14"/>
      <c r="E5" s="52"/>
      <c r="F5" s="143" t="s">
        <v>510</v>
      </c>
      <c r="G5" s="116">
        <f>SUM(G8:G852)</f>
        <v>8</v>
      </c>
      <c r="H5" s="37"/>
      <c r="I5" s="52"/>
      <c r="K5" s="14"/>
      <c r="L5" s="3"/>
      <c r="M5" s="3"/>
      <c r="N5" s="3"/>
    </row>
    <row r="6" spans="1:15" customFormat="1">
      <c r="A6" s="67"/>
      <c r="B6" s="67"/>
      <c r="C6" s="67"/>
      <c r="D6" s="67"/>
      <c r="E6" s="67"/>
      <c r="F6" s="67"/>
      <c r="G6" s="67"/>
      <c r="H6" s="67"/>
      <c r="I6" s="67"/>
      <c r="J6" s="67"/>
      <c r="K6" s="67"/>
      <c r="L6" s="67"/>
      <c r="M6" s="67"/>
      <c r="N6" s="67"/>
      <c r="O6" s="67"/>
    </row>
    <row r="7" spans="1:15" ht="25.5">
      <c r="A7" s="120" t="s">
        <v>470</v>
      </c>
      <c r="B7" s="120" t="s">
        <v>1332</v>
      </c>
      <c r="C7" s="120" t="s">
        <v>1431</v>
      </c>
      <c r="D7" s="120" t="s">
        <v>106</v>
      </c>
      <c r="E7" s="120" t="s">
        <v>107</v>
      </c>
      <c r="F7" s="120" t="s">
        <v>108</v>
      </c>
      <c r="G7" s="120" t="s">
        <v>505</v>
      </c>
    </row>
    <row r="8" spans="1:15" ht="76.5">
      <c r="A8" s="36">
        <v>1</v>
      </c>
      <c r="B8" s="36">
        <v>2008</v>
      </c>
      <c r="C8" s="147" t="s">
        <v>1561</v>
      </c>
      <c r="D8" s="36" t="s">
        <v>1562</v>
      </c>
      <c r="E8" s="36" t="s">
        <v>1559</v>
      </c>
      <c r="F8" s="36" t="s">
        <v>1560</v>
      </c>
      <c r="G8" s="114">
        <f>8</f>
        <v>8</v>
      </c>
    </row>
  </sheetData>
  <mergeCells count="1">
    <mergeCell ref="A3:F3"/>
  </mergeCells>
  <phoneticPr fontId="0" type="noConversion"/>
  <printOptions horizontalCentered="1"/>
  <pageMargins left="0.23622047244094491" right="0.23622047244094491" top="1.0629921259842521" bottom="0.74803149606299213" header="0.51181102362204722" footer="0.31496062992125984"/>
  <pageSetup paperSize="9" scale="96" orientation="landscape" r:id="rId1"/>
  <headerFooter alignWithMargins="0">
    <oddHeader>&amp;CCentrul de Cercetare în Ingineria Sistemelor Automate http://www.aut.upt.ro/centru-cercetare/</oddHeader>
  </headerFooter>
</worksheet>
</file>

<file path=xl/worksheets/sheet43.xml><?xml version="1.0" encoding="utf-8"?>
<worksheet xmlns="http://schemas.openxmlformats.org/spreadsheetml/2006/main" xmlns:r="http://schemas.openxmlformats.org/officeDocument/2006/relationships">
  <sheetPr>
    <pageSetUpPr fitToPage="1"/>
  </sheetPr>
  <dimension ref="A3:O8"/>
  <sheetViews>
    <sheetView workbookViewId="0">
      <selection activeCell="G8" sqref="A3:G8"/>
    </sheetView>
  </sheetViews>
  <sheetFormatPr defaultRowHeight="12.75"/>
  <cols>
    <col min="1" max="2" width="6" style="52" customWidth="1"/>
    <col min="3" max="3" width="31.7109375" style="52" customWidth="1"/>
    <col min="4" max="4" width="34.7109375" style="52" customWidth="1"/>
    <col min="5" max="5" width="29.7109375" style="52" customWidth="1"/>
    <col min="6" max="6" width="33.140625" style="52" customWidth="1"/>
    <col min="7" max="7" width="11.140625" style="52" customWidth="1"/>
    <col min="8" max="16384" width="9.140625" style="52"/>
  </cols>
  <sheetData>
    <row r="3" spans="1:15" ht="15.75">
      <c r="A3" s="305" t="s">
        <v>109</v>
      </c>
      <c r="B3" s="305"/>
      <c r="C3" s="305"/>
      <c r="D3" s="337"/>
      <c r="E3" s="317"/>
      <c r="F3" s="317"/>
    </row>
    <row r="4" spans="1:15" customFormat="1"/>
    <row r="5" spans="1:15" customFormat="1" ht="15.75" customHeight="1">
      <c r="A5" s="14"/>
      <c r="B5" s="14"/>
      <c r="C5" s="14"/>
      <c r="D5" s="14"/>
      <c r="E5" s="52"/>
      <c r="F5" s="143" t="s">
        <v>510</v>
      </c>
      <c r="G5" s="116">
        <f>SUM(G8:G734)</f>
        <v>0</v>
      </c>
      <c r="H5" s="37"/>
      <c r="I5" s="52"/>
      <c r="K5" s="14"/>
      <c r="L5" s="3"/>
      <c r="M5" s="3"/>
      <c r="N5" s="3"/>
    </row>
    <row r="6" spans="1:15" customFormat="1">
      <c r="A6" s="67"/>
      <c r="B6" s="67"/>
      <c r="C6" s="67"/>
      <c r="D6" s="67"/>
      <c r="E6" s="67"/>
      <c r="F6" s="67"/>
      <c r="G6" s="67"/>
      <c r="H6" s="67"/>
      <c r="I6" s="67"/>
      <c r="J6" s="67"/>
      <c r="K6" s="67"/>
      <c r="L6" s="67"/>
      <c r="M6" s="67"/>
      <c r="N6" s="67"/>
      <c r="O6" s="67"/>
    </row>
    <row r="7" spans="1:15" ht="25.5">
      <c r="A7" s="120" t="s">
        <v>470</v>
      </c>
      <c r="B7" s="120" t="s">
        <v>1332</v>
      </c>
      <c r="C7" s="120" t="s">
        <v>1431</v>
      </c>
      <c r="D7" s="120" t="s">
        <v>106</v>
      </c>
      <c r="E7" s="120" t="s">
        <v>103</v>
      </c>
      <c r="F7" s="120" t="s">
        <v>104</v>
      </c>
      <c r="G7" s="120" t="s">
        <v>505</v>
      </c>
    </row>
    <row r="8" spans="1:15">
      <c r="A8" s="36"/>
      <c r="B8" s="36"/>
      <c r="C8" s="36"/>
      <c r="D8" s="36"/>
      <c r="E8" s="36"/>
      <c r="F8" s="36"/>
      <c r="G8" s="114"/>
    </row>
  </sheetData>
  <mergeCells count="1">
    <mergeCell ref="A3:F3"/>
  </mergeCells>
  <phoneticPr fontId="0" type="noConversion"/>
  <printOptions horizontalCentered="1"/>
  <pageMargins left="0.23622047244094491" right="0.23622047244094491" top="1.0629921259842521" bottom="0.74803149606299213" header="0.51181102362204722" footer="0.31496062992125984"/>
  <pageSetup paperSize="9" scale="96" orientation="landscape" r:id="rId1"/>
  <headerFooter alignWithMargins="0">
    <oddHeader>&amp;CCentrul de Cercetare în Ingineria Sistemelor Automate http://www.aut.upt.ro/centru-cercetare/</oddHeader>
  </headerFooter>
</worksheet>
</file>

<file path=xl/worksheets/sheet44.xml><?xml version="1.0" encoding="utf-8"?>
<worksheet xmlns="http://schemas.openxmlformats.org/spreadsheetml/2006/main" xmlns:r="http://schemas.openxmlformats.org/officeDocument/2006/relationships">
  <sheetPr>
    <pageSetUpPr fitToPage="1"/>
  </sheetPr>
  <dimension ref="A3:O13"/>
  <sheetViews>
    <sheetView tabSelected="1" workbookViewId="0">
      <selection activeCell="G13" sqref="A3:G13"/>
    </sheetView>
  </sheetViews>
  <sheetFormatPr defaultRowHeight="12.75"/>
  <cols>
    <col min="1" max="1" width="6" style="52" customWidth="1"/>
    <col min="2" max="2" width="8.85546875" style="52" customWidth="1"/>
    <col min="3" max="3" width="25.42578125" style="52" customWidth="1"/>
    <col min="4" max="4" width="25" style="52" customWidth="1"/>
    <col min="5" max="5" width="27.7109375" style="52" customWidth="1"/>
    <col min="6" max="6" width="30.85546875" style="52" customWidth="1"/>
    <col min="7" max="16384" width="9.140625" style="52"/>
  </cols>
  <sheetData>
    <row r="3" spans="1:15" ht="15.75">
      <c r="A3" s="305" t="s">
        <v>110</v>
      </c>
      <c r="B3" s="305"/>
      <c r="C3" s="337"/>
      <c r="D3" s="317"/>
      <c r="E3" s="317"/>
    </row>
    <row r="4" spans="1:15" customFormat="1"/>
    <row r="5" spans="1:15" customFormat="1" ht="15.75" customHeight="1">
      <c r="A5" s="14"/>
      <c r="B5" s="14"/>
      <c r="C5" s="14"/>
      <c r="D5" s="14"/>
      <c r="E5" s="52"/>
      <c r="F5" s="143" t="s">
        <v>510</v>
      </c>
      <c r="G5" s="116">
        <f>SUM(G8:G761)</f>
        <v>30</v>
      </c>
      <c r="H5" s="37"/>
      <c r="I5" s="52"/>
      <c r="K5" s="14"/>
      <c r="L5" s="3"/>
      <c r="M5" s="3"/>
      <c r="N5" s="3"/>
    </row>
    <row r="6" spans="1:15" customFormat="1">
      <c r="A6" s="67"/>
      <c r="B6" s="67"/>
      <c r="C6" s="67"/>
      <c r="D6" s="67"/>
      <c r="E6" s="67"/>
      <c r="F6" s="67"/>
      <c r="G6" s="67"/>
      <c r="H6" s="67"/>
      <c r="I6" s="67"/>
      <c r="J6" s="67"/>
      <c r="K6" s="67"/>
      <c r="L6" s="67"/>
      <c r="M6" s="67"/>
      <c r="N6" s="67"/>
      <c r="O6" s="67"/>
    </row>
    <row r="7" spans="1:15" ht="25.5">
      <c r="A7" s="120" t="s">
        <v>470</v>
      </c>
      <c r="B7" s="120" t="s">
        <v>1332</v>
      </c>
      <c r="C7" s="120" t="s">
        <v>1431</v>
      </c>
      <c r="D7" s="120" t="s">
        <v>106</v>
      </c>
      <c r="E7" s="120" t="s">
        <v>103</v>
      </c>
      <c r="F7" s="120" t="s">
        <v>104</v>
      </c>
      <c r="G7" s="120" t="s">
        <v>505</v>
      </c>
    </row>
    <row r="8" spans="1:15" ht="114.75">
      <c r="A8" s="36">
        <v>1</v>
      </c>
      <c r="B8" s="36">
        <v>2008</v>
      </c>
      <c r="C8" s="147" t="s">
        <v>1565</v>
      </c>
      <c r="D8" s="36" t="s">
        <v>1563</v>
      </c>
      <c r="E8" s="36" t="s">
        <v>1369</v>
      </c>
      <c r="F8" s="36" t="s">
        <v>1570</v>
      </c>
      <c r="G8" s="114">
        <f>5</f>
        <v>5</v>
      </c>
    </row>
    <row r="9" spans="1:15" ht="76.5">
      <c r="A9" s="36">
        <f>A8+1</f>
        <v>2</v>
      </c>
      <c r="B9" s="36">
        <v>2008</v>
      </c>
      <c r="C9" s="147" t="s">
        <v>1566</v>
      </c>
      <c r="D9" s="36" t="s">
        <v>1567</v>
      </c>
      <c r="E9" s="36" t="s">
        <v>1369</v>
      </c>
      <c r="F9" s="36" t="s">
        <v>1568</v>
      </c>
      <c r="G9" s="114">
        <f>5</f>
        <v>5</v>
      </c>
    </row>
    <row r="10" spans="1:15" ht="89.25">
      <c r="A10" s="36">
        <f>A9+1</f>
        <v>3</v>
      </c>
      <c r="B10" s="36">
        <v>2008</v>
      </c>
      <c r="C10" s="147" t="s">
        <v>1565</v>
      </c>
      <c r="D10" s="36" t="s">
        <v>1569</v>
      </c>
      <c r="E10" s="36" t="s">
        <v>1369</v>
      </c>
      <c r="F10" s="36" t="s">
        <v>1564</v>
      </c>
      <c r="G10" s="114">
        <f>5</f>
        <v>5</v>
      </c>
    </row>
    <row r="11" spans="1:15" ht="102">
      <c r="A11" s="36">
        <f>A10+1</f>
        <v>4</v>
      </c>
      <c r="B11" s="36">
        <v>2009</v>
      </c>
      <c r="C11" s="147" t="s">
        <v>1573</v>
      </c>
      <c r="D11" s="36" t="s">
        <v>1571</v>
      </c>
      <c r="E11" s="36" t="s">
        <v>1369</v>
      </c>
      <c r="F11" s="36" t="s">
        <v>1572</v>
      </c>
      <c r="G11" s="114">
        <f>5</f>
        <v>5</v>
      </c>
    </row>
    <row r="12" spans="1:15" ht="127.5">
      <c r="A12" s="36">
        <f>A11+1</f>
        <v>5</v>
      </c>
      <c r="B12" s="36">
        <v>2009</v>
      </c>
      <c r="C12" s="147" t="s">
        <v>1576</v>
      </c>
      <c r="D12" s="36" t="s">
        <v>1574</v>
      </c>
      <c r="E12" s="36" t="s">
        <v>1369</v>
      </c>
      <c r="F12" s="36" t="s">
        <v>1575</v>
      </c>
      <c r="G12" s="114">
        <f>5</f>
        <v>5</v>
      </c>
    </row>
    <row r="13" spans="1:15" ht="102">
      <c r="A13" s="36">
        <f>A12+1</f>
        <v>6</v>
      </c>
      <c r="B13" s="36">
        <v>2009</v>
      </c>
      <c r="C13" s="147" t="s">
        <v>1579</v>
      </c>
      <c r="D13" s="36" t="s">
        <v>1578</v>
      </c>
      <c r="E13" s="36" t="s">
        <v>1369</v>
      </c>
      <c r="F13" s="36" t="s">
        <v>1577</v>
      </c>
      <c r="G13" s="114">
        <f>5</f>
        <v>5</v>
      </c>
    </row>
  </sheetData>
  <mergeCells count="1">
    <mergeCell ref="A3:E3"/>
  </mergeCells>
  <phoneticPr fontId="0" type="noConversion"/>
  <printOptions horizontalCentered="1"/>
  <pageMargins left="0.23622047244094491" right="0.23622047244094491" top="1.0629921259842521" bottom="0.74803149606299213" header="0.51181102362204722" footer="0.31496062992125984"/>
  <pageSetup paperSize="9" fitToHeight="1000" orientation="landscape" r:id="rId1"/>
  <headerFooter alignWithMargins="0">
    <oddHeader>&amp;CCentrul de Cercetare în Ingineria Sistemelor Automate http://www.aut.upt.ro/centru-cercetare/</oddHeader>
  </headerFooter>
</worksheet>
</file>

<file path=xl/worksheets/sheet5.xml><?xml version="1.0" encoding="utf-8"?>
<worksheet xmlns="http://schemas.openxmlformats.org/spreadsheetml/2006/main" xmlns:r="http://schemas.openxmlformats.org/officeDocument/2006/relationships">
  <sheetPr>
    <pageSetUpPr fitToPage="1"/>
  </sheetPr>
  <dimension ref="A3:K93"/>
  <sheetViews>
    <sheetView zoomScale="75" workbookViewId="0">
      <selection activeCell="A7" sqref="A7:K7"/>
    </sheetView>
  </sheetViews>
  <sheetFormatPr defaultRowHeight="12.75"/>
  <cols>
    <col min="1" max="1" width="5.42578125" customWidth="1"/>
    <col min="2" max="2" width="8.42578125" bestFit="1" customWidth="1"/>
    <col min="3" max="3" width="31.28515625" customWidth="1"/>
    <col min="4" max="4" width="25.7109375" customWidth="1"/>
    <col min="5" max="5" width="30.140625" customWidth="1"/>
    <col min="6" max="6" width="11" customWidth="1"/>
    <col min="8" max="8" width="27" customWidth="1"/>
    <col min="11" max="11" width="12.28515625" customWidth="1"/>
  </cols>
  <sheetData>
    <row r="3" spans="1:11" ht="15.75">
      <c r="A3" s="310" t="s">
        <v>458</v>
      </c>
      <c r="B3" s="311"/>
      <c r="C3" s="311"/>
      <c r="D3" s="311"/>
      <c r="E3" s="311"/>
      <c r="F3" s="11"/>
      <c r="G3" s="3"/>
      <c r="H3" s="3"/>
      <c r="I3" s="3"/>
      <c r="J3" s="3"/>
    </row>
    <row r="4" spans="1:11" ht="15.75">
      <c r="A4" s="117"/>
      <c r="B4" s="117"/>
      <c r="C4" s="117"/>
      <c r="D4" s="117"/>
      <c r="E4" s="118"/>
      <c r="F4" s="11"/>
      <c r="G4" s="3"/>
      <c r="H4" s="3"/>
      <c r="I4" s="3"/>
      <c r="J4" s="3"/>
    </row>
    <row r="5" spans="1:11" ht="15.75" customHeight="1">
      <c r="A5" s="14"/>
      <c r="B5" s="309" t="s">
        <v>510</v>
      </c>
      <c r="C5" s="309"/>
      <c r="D5" s="309"/>
      <c r="E5" s="309"/>
      <c r="F5" s="309"/>
      <c r="G5" s="309"/>
      <c r="H5" s="309"/>
      <c r="I5" s="309"/>
      <c r="J5" s="309"/>
      <c r="K5" s="116">
        <f>SUM(K8:K1002)</f>
        <v>993.15476190476159</v>
      </c>
    </row>
    <row r="6" spans="1:11">
      <c r="A6" s="3"/>
      <c r="B6" s="3"/>
      <c r="C6" s="3"/>
      <c r="D6" s="7"/>
      <c r="E6" s="11"/>
      <c r="F6" s="11"/>
      <c r="G6" s="3"/>
      <c r="H6" s="3"/>
      <c r="I6" s="3"/>
      <c r="J6" s="3"/>
    </row>
    <row r="7" spans="1:11" s="85" customFormat="1" ht="25.5">
      <c r="A7" s="120" t="s">
        <v>1439</v>
      </c>
      <c r="B7" s="120" t="s">
        <v>507</v>
      </c>
      <c r="C7" s="120" t="s">
        <v>473</v>
      </c>
      <c r="D7" s="120" t="s">
        <v>1451</v>
      </c>
      <c r="E7" s="121" t="s">
        <v>437</v>
      </c>
      <c r="F7" s="121" t="s">
        <v>438</v>
      </c>
      <c r="G7" s="121" t="s">
        <v>439</v>
      </c>
      <c r="H7" s="121" t="s">
        <v>141</v>
      </c>
      <c r="I7" s="307" t="s">
        <v>511</v>
      </c>
      <c r="J7" s="308"/>
      <c r="K7" s="122" t="s">
        <v>505</v>
      </c>
    </row>
    <row r="8" spans="1:11" s="81" customFormat="1" ht="74.25" customHeight="1">
      <c r="A8" s="70">
        <v>1</v>
      </c>
      <c r="B8" s="40" t="s">
        <v>1070</v>
      </c>
      <c r="C8" s="163" t="s">
        <v>99</v>
      </c>
      <c r="D8" s="40" t="s">
        <v>94</v>
      </c>
      <c r="E8" s="40" t="s">
        <v>95</v>
      </c>
      <c r="F8" s="40" t="s">
        <v>96</v>
      </c>
      <c r="G8" s="40" t="s">
        <v>97</v>
      </c>
      <c r="H8" s="33" t="s">
        <v>98</v>
      </c>
      <c r="I8" s="34">
        <f t="shared" ref="I8:I46" si="0">1+LEN(C8)-LEN(SUBSTITUTE(C8,",",""))</f>
        <v>6</v>
      </c>
      <c r="J8" s="34">
        <v>2</v>
      </c>
      <c r="K8" s="114">
        <f t="shared" ref="K8:K71" si="1">25*J8/I8</f>
        <v>8.3333333333333339</v>
      </c>
    </row>
    <row r="9" spans="1:11" s="81" customFormat="1" ht="74.25" customHeight="1">
      <c r="A9" s="70">
        <f t="shared" ref="A9:A85" si="2">A8+1</f>
        <v>2</v>
      </c>
      <c r="B9" s="70" t="s">
        <v>513</v>
      </c>
      <c r="C9" s="119" t="s">
        <v>512</v>
      </c>
      <c r="D9" s="70" t="s">
        <v>432</v>
      </c>
      <c r="E9" s="70" t="s">
        <v>129</v>
      </c>
      <c r="F9" s="70" t="s">
        <v>433</v>
      </c>
      <c r="G9" s="70" t="s">
        <v>434</v>
      </c>
      <c r="H9" s="167" t="s">
        <v>435</v>
      </c>
      <c r="I9" s="30">
        <f t="shared" si="0"/>
        <v>7</v>
      </c>
      <c r="J9" s="34">
        <v>4</v>
      </c>
      <c r="K9" s="114">
        <f t="shared" si="1"/>
        <v>14.285714285714286</v>
      </c>
    </row>
    <row r="10" spans="1:11" s="81" customFormat="1" ht="74.25" customHeight="1">
      <c r="A10" s="70">
        <f t="shared" si="2"/>
        <v>3</v>
      </c>
      <c r="B10" s="70" t="s">
        <v>1612</v>
      </c>
      <c r="C10" s="171" t="s">
        <v>1613</v>
      </c>
      <c r="D10" s="172" t="s">
        <v>1608</v>
      </c>
      <c r="E10" s="172" t="s">
        <v>1609</v>
      </c>
      <c r="F10" s="36" t="s">
        <v>1614</v>
      </c>
      <c r="G10" s="36" t="s">
        <v>1610</v>
      </c>
      <c r="H10" s="168" t="s">
        <v>1611</v>
      </c>
      <c r="I10" s="34">
        <f t="shared" si="0"/>
        <v>4</v>
      </c>
      <c r="J10" s="34">
        <v>4</v>
      </c>
      <c r="K10" s="114">
        <f t="shared" si="1"/>
        <v>25</v>
      </c>
    </row>
    <row r="11" spans="1:11" s="81" customFormat="1" ht="74.25" customHeight="1">
      <c r="A11" s="70">
        <f t="shared" si="2"/>
        <v>4</v>
      </c>
      <c r="B11" s="70" t="s">
        <v>1612</v>
      </c>
      <c r="C11" s="173" t="s">
        <v>1617</v>
      </c>
      <c r="D11" s="173" t="s">
        <v>1615</v>
      </c>
      <c r="E11" s="176" t="s">
        <v>1609</v>
      </c>
      <c r="F11" s="30" t="s">
        <v>1616</v>
      </c>
      <c r="G11" s="30" t="s">
        <v>1610</v>
      </c>
      <c r="H11" s="168" t="s">
        <v>1611</v>
      </c>
      <c r="I11" s="34">
        <f t="shared" si="0"/>
        <v>4</v>
      </c>
      <c r="J11" s="34">
        <v>2</v>
      </c>
      <c r="K11" s="114">
        <f t="shared" si="1"/>
        <v>12.5</v>
      </c>
    </row>
    <row r="12" spans="1:11" s="81" customFormat="1" ht="74.25" customHeight="1">
      <c r="A12" s="70">
        <f t="shared" si="2"/>
        <v>5</v>
      </c>
      <c r="B12" s="70" t="s">
        <v>1612</v>
      </c>
      <c r="C12" s="173" t="s">
        <v>1619</v>
      </c>
      <c r="D12" s="173" t="s">
        <v>1618</v>
      </c>
      <c r="E12" s="176" t="s">
        <v>1609</v>
      </c>
      <c r="F12" s="30" t="s">
        <v>1624</v>
      </c>
      <c r="G12" s="30" t="s">
        <v>1610</v>
      </c>
      <c r="H12" s="168" t="s">
        <v>1611</v>
      </c>
      <c r="I12" s="34">
        <f t="shared" si="0"/>
        <v>4</v>
      </c>
      <c r="J12" s="34">
        <v>2</v>
      </c>
      <c r="K12" s="114">
        <f t="shared" si="1"/>
        <v>12.5</v>
      </c>
    </row>
    <row r="13" spans="1:11" s="81" customFormat="1" ht="74.25" customHeight="1">
      <c r="A13" s="70">
        <f t="shared" si="2"/>
        <v>6</v>
      </c>
      <c r="B13" s="70" t="s">
        <v>1612</v>
      </c>
      <c r="C13" s="173" t="s">
        <v>1621</v>
      </c>
      <c r="D13" s="173" t="s">
        <v>1620</v>
      </c>
      <c r="E13" s="176" t="s">
        <v>1609</v>
      </c>
      <c r="F13" s="30" t="s">
        <v>1625</v>
      </c>
      <c r="G13" s="30" t="s">
        <v>1610</v>
      </c>
      <c r="H13" s="168" t="s">
        <v>1611</v>
      </c>
      <c r="I13" s="34">
        <f t="shared" si="0"/>
        <v>5</v>
      </c>
      <c r="J13" s="34">
        <v>2</v>
      </c>
      <c r="K13" s="114">
        <f t="shared" si="1"/>
        <v>10</v>
      </c>
    </row>
    <row r="14" spans="1:11" s="81" customFormat="1" ht="74.25" customHeight="1">
      <c r="A14" s="70">
        <f t="shared" si="2"/>
        <v>7</v>
      </c>
      <c r="B14" s="70" t="s">
        <v>1612</v>
      </c>
      <c r="C14" s="174" t="s">
        <v>1622</v>
      </c>
      <c r="D14" s="70" t="s">
        <v>1623</v>
      </c>
      <c r="E14" s="176" t="s">
        <v>1609</v>
      </c>
      <c r="F14" s="30" t="s">
        <v>1626</v>
      </c>
      <c r="G14" s="30" t="s">
        <v>1610</v>
      </c>
      <c r="H14" s="168" t="s">
        <v>1611</v>
      </c>
      <c r="I14" s="34">
        <f t="shared" si="0"/>
        <v>3</v>
      </c>
      <c r="J14" s="34">
        <v>1</v>
      </c>
      <c r="K14" s="114">
        <f t="shared" si="1"/>
        <v>8.3333333333333339</v>
      </c>
    </row>
    <row r="15" spans="1:11" s="81" customFormat="1" ht="74.25" customHeight="1">
      <c r="A15" s="70">
        <f t="shared" si="2"/>
        <v>8</v>
      </c>
      <c r="B15" s="70" t="s">
        <v>1631</v>
      </c>
      <c r="C15" s="175" t="s">
        <v>1633</v>
      </c>
      <c r="D15" s="173" t="s">
        <v>1627</v>
      </c>
      <c r="E15" s="173" t="s">
        <v>1628</v>
      </c>
      <c r="F15" s="30" t="s">
        <v>1632</v>
      </c>
      <c r="G15" s="30" t="s">
        <v>1629</v>
      </c>
      <c r="H15" s="32" t="s">
        <v>1630</v>
      </c>
      <c r="I15" s="34">
        <f t="shared" si="0"/>
        <v>5</v>
      </c>
      <c r="J15" s="34">
        <v>3</v>
      </c>
      <c r="K15" s="114">
        <f t="shared" si="1"/>
        <v>15</v>
      </c>
    </row>
    <row r="16" spans="1:11" s="81" customFormat="1" ht="74.25" customHeight="1">
      <c r="A16" s="70">
        <f t="shared" si="2"/>
        <v>9</v>
      </c>
      <c r="B16" s="70" t="s">
        <v>1631</v>
      </c>
      <c r="C16" s="171" t="s">
        <v>1638</v>
      </c>
      <c r="D16" s="176" t="s">
        <v>1634</v>
      </c>
      <c r="E16" s="176" t="s">
        <v>1635</v>
      </c>
      <c r="F16" s="30" t="s">
        <v>1639</v>
      </c>
      <c r="G16" s="30" t="s">
        <v>1636</v>
      </c>
      <c r="H16" s="168" t="s">
        <v>1637</v>
      </c>
      <c r="I16" s="34">
        <f t="shared" si="0"/>
        <v>7</v>
      </c>
      <c r="J16" s="34">
        <v>4</v>
      </c>
      <c r="K16" s="114">
        <f t="shared" si="1"/>
        <v>14.285714285714286</v>
      </c>
    </row>
    <row r="17" spans="1:11" s="81" customFormat="1" ht="74.25" customHeight="1">
      <c r="A17" s="70">
        <f t="shared" si="2"/>
        <v>10</v>
      </c>
      <c r="B17" s="70" t="s">
        <v>1631</v>
      </c>
      <c r="C17" s="175" t="s">
        <v>1640</v>
      </c>
      <c r="D17" s="173" t="s">
        <v>1627</v>
      </c>
      <c r="E17" s="176" t="s">
        <v>1635</v>
      </c>
      <c r="F17" s="30" t="s">
        <v>1653</v>
      </c>
      <c r="G17" s="30" t="s">
        <v>1636</v>
      </c>
      <c r="H17" s="168" t="s">
        <v>1637</v>
      </c>
      <c r="I17" s="34">
        <f t="shared" si="0"/>
        <v>3</v>
      </c>
      <c r="J17" s="34">
        <v>3</v>
      </c>
      <c r="K17" s="114">
        <f t="shared" si="1"/>
        <v>25</v>
      </c>
    </row>
    <row r="18" spans="1:11" s="81" customFormat="1" ht="74.25" customHeight="1">
      <c r="A18" s="70">
        <f t="shared" si="2"/>
        <v>11</v>
      </c>
      <c r="B18" s="70" t="s">
        <v>1645</v>
      </c>
      <c r="C18" s="177" t="s">
        <v>1646</v>
      </c>
      <c r="D18" s="173" t="s">
        <v>1641</v>
      </c>
      <c r="E18" s="173" t="s">
        <v>1642</v>
      </c>
      <c r="F18" s="30" t="s">
        <v>1654</v>
      </c>
      <c r="G18" s="30" t="s">
        <v>1643</v>
      </c>
      <c r="H18" s="168" t="s">
        <v>1644</v>
      </c>
      <c r="I18" s="34">
        <f t="shared" si="0"/>
        <v>5</v>
      </c>
      <c r="J18" s="34">
        <v>4</v>
      </c>
      <c r="K18" s="114">
        <f t="shared" si="1"/>
        <v>20</v>
      </c>
    </row>
    <row r="19" spans="1:11" s="81" customFormat="1" ht="74.25" customHeight="1">
      <c r="A19" s="70">
        <f t="shared" si="2"/>
        <v>12</v>
      </c>
      <c r="B19" s="70" t="s">
        <v>1645</v>
      </c>
      <c r="C19" s="177" t="s">
        <v>1648</v>
      </c>
      <c r="D19" s="178" t="s">
        <v>1647</v>
      </c>
      <c r="E19" s="178" t="s">
        <v>1642</v>
      </c>
      <c r="F19" s="36" t="s">
        <v>1655</v>
      </c>
      <c r="G19" s="36" t="s">
        <v>1643</v>
      </c>
      <c r="H19" s="168" t="s">
        <v>1644</v>
      </c>
      <c r="I19" s="34">
        <f t="shared" si="0"/>
        <v>6</v>
      </c>
      <c r="J19" s="34">
        <v>3</v>
      </c>
      <c r="K19" s="114">
        <f t="shared" si="1"/>
        <v>12.5</v>
      </c>
    </row>
    <row r="20" spans="1:11" s="81" customFormat="1" ht="74.25" customHeight="1">
      <c r="A20" s="70">
        <f t="shared" si="2"/>
        <v>13</v>
      </c>
      <c r="B20" s="165" t="s">
        <v>1612</v>
      </c>
      <c r="C20" s="177" t="s">
        <v>1657</v>
      </c>
      <c r="D20" s="173" t="s">
        <v>1649</v>
      </c>
      <c r="E20" s="173" t="s">
        <v>1650</v>
      </c>
      <c r="F20" s="30" t="s">
        <v>1656</v>
      </c>
      <c r="G20" s="30" t="s">
        <v>1651</v>
      </c>
      <c r="H20" s="32" t="s">
        <v>1652</v>
      </c>
      <c r="I20" s="34">
        <f t="shared" si="0"/>
        <v>6</v>
      </c>
      <c r="J20" s="34">
        <v>2</v>
      </c>
      <c r="K20" s="114">
        <f t="shared" si="1"/>
        <v>8.3333333333333339</v>
      </c>
    </row>
    <row r="21" spans="1:11" s="81" customFormat="1" ht="74.25" customHeight="1">
      <c r="A21" s="70">
        <f t="shared" si="2"/>
        <v>14</v>
      </c>
      <c r="B21" s="165" t="s">
        <v>1612</v>
      </c>
      <c r="C21" s="173" t="s">
        <v>1659</v>
      </c>
      <c r="D21" s="173" t="s">
        <v>1658</v>
      </c>
      <c r="E21" s="173" t="s">
        <v>1650</v>
      </c>
      <c r="F21" s="30" t="s">
        <v>1660</v>
      </c>
      <c r="G21" s="30" t="s">
        <v>1651</v>
      </c>
      <c r="H21" s="32" t="s">
        <v>1652</v>
      </c>
      <c r="I21" s="34">
        <f t="shared" si="0"/>
        <v>6</v>
      </c>
      <c r="J21" s="34">
        <v>2</v>
      </c>
      <c r="K21" s="114">
        <f t="shared" si="1"/>
        <v>8.3333333333333339</v>
      </c>
    </row>
    <row r="22" spans="1:11" s="81" customFormat="1" ht="74.25" customHeight="1">
      <c r="A22" s="70">
        <f t="shared" si="2"/>
        <v>15</v>
      </c>
      <c r="B22" s="165" t="s">
        <v>1612</v>
      </c>
      <c r="C22" s="119" t="s">
        <v>1661</v>
      </c>
      <c r="D22" s="70" t="s">
        <v>1662</v>
      </c>
      <c r="E22" s="70" t="s">
        <v>1665</v>
      </c>
      <c r="F22" s="70" t="s">
        <v>1663</v>
      </c>
      <c r="G22" s="70" t="s">
        <v>1664</v>
      </c>
      <c r="H22" s="169" t="s">
        <v>1666</v>
      </c>
      <c r="I22" s="34">
        <f t="shared" si="0"/>
        <v>7</v>
      </c>
      <c r="J22" s="34">
        <v>4</v>
      </c>
      <c r="K22" s="114">
        <f t="shared" si="1"/>
        <v>14.285714285714286</v>
      </c>
    </row>
    <row r="23" spans="1:11" s="81" customFormat="1" ht="74.25" customHeight="1">
      <c r="A23" s="70">
        <f t="shared" si="2"/>
        <v>16</v>
      </c>
      <c r="B23" s="165" t="s">
        <v>1672</v>
      </c>
      <c r="C23" s="179" t="s">
        <v>1673</v>
      </c>
      <c r="D23" s="173" t="s">
        <v>1667</v>
      </c>
      <c r="E23" s="173" t="s">
        <v>1668</v>
      </c>
      <c r="F23" s="30" t="s">
        <v>1671</v>
      </c>
      <c r="G23" s="30" t="s">
        <v>1669</v>
      </c>
      <c r="H23" s="32" t="s">
        <v>1670</v>
      </c>
      <c r="I23" s="34">
        <f t="shared" si="0"/>
        <v>2</v>
      </c>
      <c r="J23" s="34">
        <v>1</v>
      </c>
      <c r="K23" s="114">
        <f t="shared" si="1"/>
        <v>12.5</v>
      </c>
    </row>
    <row r="24" spans="1:11" s="81" customFormat="1" ht="74.25" customHeight="1">
      <c r="A24" s="70">
        <f t="shared" si="2"/>
        <v>17</v>
      </c>
      <c r="B24" s="165" t="s">
        <v>1678</v>
      </c>
      <c r="C24" s="171" t="s">
        <v>1679</v>
      </c>
      <c r="D24" s="176" t="s">
        <v>1674</v>
      </c>
      <c r="E24" s="176" t="s">
        <v>1675</v>
      </c>
      <c r="F24" s="30" t="s">
        <v>1680</v>
      </c>
      <c r="G24" s="30" t="s">
        <v>1676</v>
      </c>
      <c r="H24" s="32" t="s">
        <v>1677</v>
      </c>
      <c r="I24" s="34">
        <f t="shared" si="0"/>
        <v>6</v>
      </c>
      <c r="J24" s="34">
        <v>4</v>
      </c>
      <c r="K24" s="114">
        <f t="shared" si="1"/>
        <v>16.666666666666668</v>
      </c>
    </row>
    <row r="25" spans="1:11" s="81" customFormat="1" ht="74.25" customHeight="1">
      <c r="A25" s="70">
        <f t="shared" si="2"/>
        <v>18</v>
      </c>
      <c r="B25" s="165" t="s">
        <v>69</v>
      </c>
      <c r="C25" s="180" t="s">
        <v>845</v>
      </c>
      <c r="D25" s="181" t="s">
        <v>843</v>
      </c>
      <c r="E25" s="181" t="s">
        <v>844</v>
      </c>
      <c r="F25" s="70" t="s">
        <v>846</v>
      </c>
      <c r="G25" s="70" t="s">
        <v>847</v>
      </c>
      <c r="H25" s="169" t="s">
        <v>848</v>
      </c>
      <c r="I25" s="34">
        <f t="shared" si="0"/>
        <v>6</v>
      </c>
      <c r="J25" s="34">
        <v>2</v>
      </c>
      <c r="K25" s="114">
        <f t="shared" si="1"/>
        <v>8.3333333333333339</v>
      </c>
    </row>
    <row r="26" spans="1:11" s="81" customFormat="1" ht="74.25" customHeight="1">
      <c r="A26" s="70">
        <f t="shared" si="2"/>
        <v>19</v>
      </c>
      <c r="B26" s="165" t="s">
        <v>1686</v>
      </c>
      <c r="C26" s="182" t="s">
        <v>1693</v>
      </c>
      <c r="D26" s="170" t="s">
        <v>1681</v>
      </c>
      <c r="E26" s="170" t="s">
        <v>1682</v>
      </c>
      <c r="F26" s="70" t="s">
        <v>1683</v>
      </c>
      <c r="G26" s="70" t="s">
        <v>1684</v>
      </c>
      <c r="H26" s="169" t="s">
        <v>1685</v>
      </c>
      <c r="I26" s="34">
        <f t="shared" si="0"/>
        <v>5</v>
      </c>
      <c r="J26" s="34">
        <v>2</v>
      </c>
      <c r="K26" s="114">
        <f t="shared" si="1"/>
        <v>10</v>
      </c>
    </row>
    <row r="27" spans="1:11" s="81" customFormat="1" ht="74.25" customHeight="1">
      <c r="A27" s="70">
        <f t="shared" si="2"/>
        <v>20</v>
      </c>
      <c r="B27" s="165" t="s">
        <v>57</v>
      </c>
      <c r="C27" s="182" t="s">
        <v>1694</v>
      </c>
      <c r="D27" s="170" t="s">
        <v>1687</v>
      </c>
      <c r="E27" s="170" t="s">
        <v>1688</v>
      </c>
      <c r="F27" s="70" t="s">
        <v>1690</v>
      </c>
      <c r="G27" s="70" t="s">
        <v>1689</v>
      </c>
      <c r="H27" s="169" t="s">
        <v>1692</v>
      </c>
      <c r="I27" s="34">
        <f t="shared" si="0"/>
        <v>6</v>
      </c>
      <c r="J27" s="34">
        <v>2</v>
      </c>
      <c r="K27" s="114">
        <f t="shared" si="1"/>
        <v>8.3333333333333339</v>
      </c>
    </row>
    <row r="28" spans="1:11" s="81" customFormat="1" ht="74.25" customHeight="1">
      <c r="A28" s="70">
        <f t="shared" si="2"/>
        <v>21</v>
      </c>
      <c r="B28" s="165" t="s">
        <v>57</v>
      </c>
      <c r="C28" s="119" t="s">
        <v>1696</v>
      </c>
      <c r="D28" s="70" t="s">
        <v>1695</v>
      </c>
      <c r="E28" s="170" t="s">
        <v>1688</v>
      </c>
      <c r="F28" s="70" t="s">
        <v>1691</v>
      </c>
      <c r="G28" s="70" t="s">
        <v>1689</v>
      </c>
      <c r="H28" s="169" t="s">
        <v>1692</v>
      </c>
      <c r="I28" s="34">
        <f t="shared" si="0"/>
        <v>5</v>
      </c>
      <c r="J28" s="34">
        <v>3</v>
      </c>
      <c r="K28" s="114">
        <f t="shared" si="1"/>
        <v>15</v>
      </c>
    </row>
    <row r="29" spans="1:11" s="81" customFormat="1" ht="74.25" customHeight="1">
      <c r="A29" s="70">
        <f t="shared" si="2"/>
        <v>22</v>
      </c>
      <c r="B29" s="165" t="s">
        <v>57</v>
      </c>
      <c r="C29" s="182" t="s">
        <v>840</v>
      </c>
      <c r="D29" s="170" t="s">
        <v>1697</v>
      </c>
      <c r="E29" s="170" t="s">
        <v>1698</v>
      </c>
      <c r="F29" s="70" t="s">
        <v>841</v>
      </c>
      <c r="G29" s="70" t="s">
        <v>842</v>
      </c>
      <c r="H29" s="169" t="s">
        <v>1699</v>
      </c>
      <c r="I29" s="34">
        <f t="shared" si="0"/>
        <v>6</v>
      </c>
      <c r="J29" s="34">
        <v>2</v>
      </c>
      <c r="K29" s="114">
        <f t="shared" si="1"/>
        <v>8.3333333333333339</v>
      </c>
    </row>
    <row r="30" spans="1:11" s="81" customFormat="1" ht="74.25" customHeight="1">
      <c r="A30" s="70">
        <f t="shared" si="2"/>
        <v>23</v>
      </c>
      <c r="B30" s="165" t="s">
        <v>69</v>
      </c>
      <c r="C30" s="182" t="s">
        <v>868</v>
      </c>
      <c r="D30" s="170" t="s">
        <v>849</v>
      </c>
      <c r="E30" s="170" t="s">
        <v>850</v>
      </c>
      <c r="F30" s="70" t="s">
        <v>852</v>
      </c>
      <c r="G30" s="70" t="s">
        <v>851</v>
      </c>
      <c r="H30" s="169" t="s">
        <v>869</v>
      </c>
      <c r="I30" s="34">
        <f t="shared" si="0"/>
        <v>6</v>
      </c>
      <c r="J30" s="34">
        <v>2</v>
      </c>
      <c r="K30" s="114">
        <f t="shared" si="1"/>
        <v>8.3333333333333339</v>
      </c>
    </row>
    <row r="31" spans="1:11" s="81" customFormat="1" ht="74.25" customHeight="1">
      <c r="A31" s="70">
        <f t="shared" si="2"/>
        <v>24</v>
      </c>
      <c r="B31" s="165" t="s">
        <v>69</v>
      </c>
      <c r="C31" s="182" t="s">
        <v>873</v>
      </c>
      <c r="D31" s="170" t="s">
        <v>870</v>
      </c>
      <c r="E31" s="170" t="s">
        <v>871</v>
      </c>
      <c r="F31" s="70" t="s">
        <v>872</v>
      </c>
      <c r="G31" s="70" t="s">
        <v>851</v>
      </c>
      <c r="H31" s="169" t="s">
        <v>869</v>
      </c>
      <c r="I31" s="34">
        <f t="shared" si="0"/>
        <v>6</v>
      </c>
      <c r="J31" s="34">
        <v>2</v>
      </c>
      <c r="K31" s="114">
        <f t="shared" si="1"/>
        <v>8.3333333333333339</v>
      </c>
    </row>
    <row r="32" spans="1:11" s="81" customFormat="1" ht="74.25" customHeight="1">
      <c r="A32" s="70">
        <f t="shared" si="2"/>
        <v>25</v>
      </c>
      <c r="B32" s="165" t="s">
        <v>70</v>
      </c>
      <c r="C32" s="170" t="s">
        <v>877</v>
      </c>
      <c r="D32" s="170" t="s">
        <v>874</v>
      </c>
      <c r="E32" s="170" t="s">
        <v>875</v>
      </c>
      <c r="F32" s="70" t="s">
        <v>879</v>
      </c>
      <c r="G32" s="70" t="s">
        <v>878</v>
      </c>
      <c r="H32" s="169" t="s">
        <v>876</v>
      </c>
      <c r="I32" s="34">
        <f t="shared" si="0"/>
        <v>2</v>
      </c>
      <c r="J32" s="34">
        <v>1</v>
      </c>
      <c r="K32" s="114">
        <f t="shared" si="1"/>
        <v>12.5</v>
      </c>
    </row>
    <row r="33" spans="1:11" s="81" customFormat="1" ht="74.25" customHeight="1">
      <c r="A33" s="70">
        <f t="shared" si="2"/>
        <v>26</v>
      </c>
      <c r="B33" s="165" t="s">
        <v>70</v>
      </c>
      <c r="C33" s="119" t="s">
        <v>881</v>
      </c>
      <c r="D33" s="70" t="s">
        <v>882</v>
      </c>
      <c r="E33" s="170" t="s">
        <v>875</v>
      </c>
      <c r="F33" s="70" t="s">
        <v>880</v>
      </c>
      <c r="G33" s="70" t="s">
        <v>878</v>
      </c>
      <c r="H33" s="169" t="s">
        <v>876</v>
      </c>
      <c r="I33" s="34">
        <f t="shared" si="0"/>
        <v>6</v>
      </c>
      <c r="J33" s="34">
        <v>2</v>
      </c>
      <c r="K33" s="114">
        <f t="shared" si="1"/>
        <v>8.3333333333333339</v>
      </c>
    </row>
    <row r="34" spans="1:11" s="81" customFormat="1" ht="74.25" customHeight="1">
      <c r="A34" s="70">
        <f t="shared" si="2"/>
        <v>27</v>
      </c>
      <c r="B34" s="165" t="s">
        <v>70</v>
      </c>
      <c r="C34" s="182" t="s">
        <v>885</v>
      </c>
      <c r="D34" s="170" t="s">
        <v>883</v>
      </c>
      <c r="E34" s="170" t="s">
        <v>875</v>
      </c>
      <c r="F34" s="70" t="s">
        <v>884</v>
      </c>
      <c r="G34" s="70" t="s">
        <v>878</v>
      </c>
      <c r="H34" s="169" t="s">
        <v>876</v>
      </c>
      <c r="I34" s="34">
        <f t="shared" si="0"/>
        <v>4</v>
      </c>
      <c r="J34" s="34">
        <v>2</v>
      </c>
      <c r="K34" s="114">
        <f t="shared" si="1"/>
        <v>12.5</v>
      </c>
    </row>
    <row r="35" spans="1:11" s="81" customFormat="1" ht="74.25" customHeight="1">
      <c r="A35" s="70">
        <f t="shared" si="2"/>
        <v>28</v>
      </c>
      <c r="B35" s="165" t="s">
        <v>892</v>
      </c>
      <c r="C35" s="119" t="s">
        <v>886</v>
      </c>
      <c r="D35" s="70" t="s">
        <v>887</v>
      </c>
      <c r="E35" s="70" t="s">
        <v>890</v>
      </c>
      <c r="F35" s="70" t="s">
        <v>889</v>
      </c>
      <c r="G35" s="70" t="s">
        <v>888</v>
      </c>
      <c r="H35" s="169" t="s">
        <v>891</v>
      </c>
      <c r="I35" s="34">
        <f t="shared" si="0"/>
        <v>4</v>
      </c>
      <c r="J35" s="34">
        <v>2</v>
      </c>
      <c r="K35" s="114">
        <f t="shared" si="1"/>
        <v>12.5</v>
      </c>
    </row>
    <row r="36" spans="1:11" s="81" customFormat="1" ht="74.25" customHeight="1">
      <c r="A36" s="70">
        <f t="shared" si="2"/>
        <v>29</v>
      </c>
      <c r="B36" s="165" t="s">
        <v>892</v>
      </c>
      <c r="C36" s="119" t="s">
        <v>894</v>
      </c>
      <c r="D36" s="70" t="s">
        <v>893</v>
      </c>
      <c r="E36" s="70" t="s">
        <v>890</v>
      </c>
      <c r="F36" s="70" t="s">
        <v>898</v>
      </c>
      <c r="G36" s="70" t="s">
        <v>888</v>
      </c>
      <c r="H36" s="169" t="s">
        <v>891</v>
      </c>
      <c r="I36" s="34">
        <f t="shared" si="0"/>
        <v>6</v>
      </c>
      <c r="J36" s="34">
        <v>2</v>
      </c>
      <c r="K36" s="114">
        <f t="shared" si="1"/>
        <v>8.3333333333333339</v>
      </c>
    </row>
    <row r="37" spans="1:11" s="81" customFormat="1" ht="74.25" customHeight="1">
      <c r="A37" s="70">
        <f t="shared" si="2"/>
        <v>30</v>
      </c>
      <c r="B37" s="165" t="s">
        <v>892</v>
      </c>
      <c r="C37" s="174" t="s">
        <v>895</v>
      </c>
      <c r="D37" s="70" t="s">
        <v>896</v>
      </c>
      <c r="E37" s="70" t="s">
        <v>890</v>
      </c>
      <c r="F37" s="70" t="s">
        <v>897</v>
      </c>
      <c r="G37" s="70" t="s">
        <v>888</v>
      </c>
      <c r="H37" s="169" t="s">
        <v>891</v>
      </c>
      <c r="I37" s="34">
        <f t="shared" si="0"/>
        <v>3</v>
      </c>
      <c r="J37" s="34">
        <v>1</v>
      </c>
      <c r="K37" s="114">
        <f t="shared" si="1"/>
        <v>8.3333333333333339</v>
      </c>
    </row>
    <row r="38" spans="1:11" s="81" customFormat="1" ht="74.25" customHeight="1">
      <c r="A38" s="70">
        <f t="shared" si="2"/>
        <v>31</v>
      </c>
      <c r="B38" s="165" t="s">
        <v>84</v>
      </c>
      <c r="C38" s="182" t="s">
        <v>903</v>
      </c>
      <c r="D38" s="170" t="s">
        <v>899</v>
      </c>
      <c r="E38" s="170" t="s">
        <v>900</v>
      </c>
      <c r="F38" s="170" t="s">
        <v>902</v>
      </c>
      <c r="G38" s="70" t="s">
        <v>901</v>
      </c>
      <c r="H38" s="169" t="s">
        <v>904</v>
      </c>
      <c r="I38" s="34">
        <f t="shared" si="0"/>
        <v>4</v>
      </c>
      <c r="J38" s="34">
        <v>2</v>
      </c>
      <c r="K38" s="114">
        <f t="shared" si="1"/>
        <v>12.5</v>
      </c>
    </row>
    <row r="39" spans="1:11" s="81" customFormat="1" ht="74.25" customHeight="1">
      <c r="A39" s="70">
        <f t="shared" si="2"/>
        <v>32</v>
      </c>
      <c r="B39" s="165" t="s">
        <v>84</v>
      </c>
      <c r="C39" s="170" t="s">
        <v>877</v>
      </c>
      <c r="D39" s="170" t="s">
        <v>905</v>
      </c>
      <c r="E39" s="170" t="s">
        <v>900</v>
      </c>
      <c r="F39" s="170" t="s">
        <v>906</v>
      </c>
      <c r="G39" s="70" t="s">
        <v>901</v>
      </c>
      <c r="H39" s="169" t="s">
        <v>904</v>
      </c>
      <c r="I39" s="34">
        <f t="shared" si="0"/>
        <v>2</v>
      </c>
      <c r="J39" s="34">
        <v>1</v>
      </c>
      <c r="K39" s="114">
        <f t="shared" si="1"/>
        <v>12.5</v>
      </c>
    </row>
    <row r="40" spans="1:11" s="81" customFormat="1" ht="74.25" customHeight="1">
      <c r="A40" s="70">
        <f t="shared" si="2"/>
        <v>33</v>
      </c>
      <c r="B40" s="165" t="s">
        <v>84</v>
      </c>
      <c r="C40" s="182" t="s">
        <v>909</v>
      </c>
      <c r="D40" s="170" t="s">
        <v>907</v>
      </c>
      <c r="E40" s="170" t="s">
        <v>908</v>
      </c>
      <c r="F40" s="70" t="s">
        <v>911</v>
      </c>
      <c r="G40" s="70" t="s">
        <v>910</v>
      </c>
      <c r="H40" s="169" t="s">
        <v>912</v>
      </c>
      <c r="I40" s="34">
        <f t="shared" si="0"/>
        <v>3</v>
      </c>
      <c r="J40" s="34">
        <v>1</v>
      </c>
      <c r="K40" s="114">
        <f t="shared" si="1"/>
        <v>8.3333333333333339</v>
      </c>
    </row>
    <row r="41" spans="1:11" s="81" customFormat="1" ht="74.25" customHeight="1">
      <c r="A41" s="70">
        <f t="shared" si="2"/>
        <v>34</v>
      </c>
      <c r="B41" s="165" t="s">
        <v>915</v>
      </c>
      <c r="C41" s="182" t="s">
        <v>916</v>
      </c>
      <c r="D41" s="170" t="s">
        <v>913</v>
      </c>
      <c r="E41" s="170" t="s">
        <v>914</v>
      </c>
      <c r="F41" s="70" t="s">
        <v>917</v>
      </c>
      <c r="G41" s="70" t="s">
        <v>918</v>
      </c>
      <c r="H41" s="169" t="s">
        <v>919</v>
      </c>
      <c r="I41" s="34">
        <f t="shared" si="0"/>
        <v>5</v>
      </c>
      <c r="J41" s="34">
        <v>2</v>
      </c>
      <c r="K41" s="114">
        <f t="shared" si="1"/>
        <v>10</v>
      </c>
    </row>
    <row r="42" spans="1:11" s="81" customFormat="1" ht="74.25" customHeight="1">
      <c r="A42" s="70">
        <f t="shared" si="2"/>
        <v>35</v>
      </c>
      <c r="B42" s="165" t="s">
        <v>915</v>
      </c>
      <c r="C42" s="182" t="s">
        <v>921</v>
      </c>
      <c r="D42" s="170" t="s">
        <v>920</v>
      </c>
      <c r="E42" s="170" t="s">
        <v>914</v>
      </c>
      <c r="F42" s="70" t="s">
        <v>922</v>
      </c>
      <c r="G42" s="70" t="s">
        <v>918</v>
      </c>
      <c r="H42" s="169" t="s">
        <v>919</v>
      </c>
      <c r="I42" s="34">
        <f t="shared" si="0"/>
        <v>5</v>
      </c>
      <c r="J42" s="34">
        <v>2</v>
      </c>
      <c r="K42" s="114">
        <f t="shared" si="1"/>
        <v>10</v>
      </c>
    </row>
    <row r="43" spans="1:11" s="81" customFormat="1" ht="74.25" customHeight="1">
      <c r="A43" s="70">
        <f t="shared" si="2"/>
        <v>36</v>
      </c>
      <c r="B43" s="165" t="s">
        <v>927</v>
      </c>
      <c r="C43" s="182" t="s">
        <v>925</v>
      </c>
      <c r="D43" s="170" t="s">
        <v>923</v>
      </c>
      <c r="E43" s="170" t="s">
        <v>924</v>
      </c>
      <c r="F43" s="70" t="s">
        <v>929</v>
      </c>
      <c r="G43" s="70" t="s">
        <v>928</v>
      </c>
      <c r="H43" s="169" t="s">
        <v>926</v>
      </c>
      <c r="I43" s="34">
        <f t="shared" si="0"/>
        <v>3</v>
      </c>
      <c r="J43" s="34">
        <v>2</v>
      </c>
      <c r="K43" s="114">
        <f t="shared" si="1"/>
        <v>16.666666666666668</v>
      </c>
    </row>
    <row r="44" spans="1:11" s="81" customFormat="1" ht="74.25" customHeight="1">
      <c r="A44" s="70">
        <f t="shared" si="2"/>
        <v>37</v>
      </c>
      <c r="B44" s="165" t="s">
        <v>931</v>
      </c>
      <c r="C44" s="182" t="s">
        <v>3</v>
      </c>
      <c r="D44" s="170" t="s">
        <v>932</v>
      </c>
      <c r="E44" s="170" t="s">
        <v>0</v>
      </c>
      <c r="F44" s="70" t="s">
        <v>1</v>
      </c>
      <c r="G44" s="70" t="s">
        <v>2</v>
      </c>
      <c r="H44" s="169" t="s">
        <v>930</v>
      </c>
      <c r="I44" s="34">
        <f t="shared" si="0"/>
        <v>4</v>
      </c>
      <c r="J44" s="34">
        <v>2</v>
      </c>
      <c r="K44" s="114">
        <f t="shared" si="1"/>
        <v>12.5</v>
      </c>
    </row>
    <row r="45" spans="1:11" s="81" customFormat="1" ht="74.25" customHeight="1">
      <c r="A45" s="70">
        <f t="shared" si="2"/>
        <v>38</v>
      </c>
      <c r="B45" s="165" t="s">
        <v>10</v>
      </c>
      <c r="C45" s="119" t="s">
        <v>4</v>
      </c>
      <c r="D45" s="70" t="s">
        <v>5</v>
      </c>
      <c r="E45" s="70" t="s">
        <v>8</v>
      </c>
      <c r="F45" s="70" t="s">
        <v>6</v>
      </c>
      <c r="G45" s="70" t="s">
        <v>7</v>
      </c>
      <c r="H45" s="169" t="s">
        <v>9</v>
      </c>
      <c r="I45" s="34">
        <f t="shared" si="0"/>
        <v>2</v>
      </c>
      <c r="J45" s="34">
        <v>2</v>
      </c>
      <c r="K45" s="114">
        <f t="shared" si="1"/>
        <v>25</v>
      </c>
    </row>
    <row r="46" spans="1:11" s="81" customFormat="1" ht="74.25" customHeight="1">
      <c r="A46" s="70">
        <f t="shared" si="2"/>
        <v>39</v>
      </c>
      <c r="B46" s="165" t="s">
        <v>12</v>
      </c>
      <c r="C46" s="119" t="s">
        <v>4</v>
      </c>
      <c r="D46" s="70" t="s">
        <v>13</v>
      </c>
      <c r="E46" s="70" t="s">
        <v>16</v>
      </c>
      <c r="F46" s="70" t="s">
        <v>14</v>
      </c>
      <c r="G46" s="70" t="s">
        <v>15</v>
      </c>
      <c r="H46" s="169" t="s">
        <v>11</v>
      </c>
      <c r="I46" s="34">
        <f t="shared" si="0"/>
        <v>2</v>
      </c>
      <c r="J46" s="34">
        <v>2</v>
      </c>
      <c r="K46" s="114">
        <f t="shared" si="1"/>
        <v>25</v>
      </c>
    </row>
    <row r="47" spans="1:11" s="81" customFormat="1" ht="74.25" customHeight="1">
      <c r="A47" s="70">
        <f t="shared" si="2"/>
        <v>40</v>
      </c>
      <c r="B47" s="70" t="s">
        <v>166</v>
      </c>
      <c r="C47" s="119" t="s">
        <v>167</v>
      </c>
      <c r="D47" s="70" t="s">
        <v>168</v>
      </c>
      <c r="E47" s="70" t="s">
        <v>169</v>
      </c>
      <c r="F47" s="70" t="s">
        <v>170</v>
      </c>
      <c r="G47" s="70" t="s">
        <v>171</v>
      </c>
      <c r="H47" s="71" t="s">
        <v>172</v>
      </c>
      <c r="I47" s="36">
        <f>1+LEN(C47)-LEN(SUBSTITUTE(C47,",",""))</f>
        <v>4</v>
      </c>
      <c r="J47" s="36">
        <v>3</v>
      </c>
      <c r="K47" s="161">
        <f t="shared" si="1"/>
        <v>18.75</v>
      </c>
    </row>
    <row r="48" spans="1:11" ht="51">
      <c r="A48" s="70">
        <f t="shared" si="2"/>
        <v>41</v>
      </c>
      <c r="B48" s="70" t="s">
        <v>166</v>
      </c>
      <c r="C48" s="119" t="s">
        <v>173</v>
      </c>
      <c r="D48" s="70" t="s">
        <v>174</v>
      </c>
      <c r="E48" s="70" t="s">
        <v>175</v>
      </c>
      <c r="F48" s="70" t="s">
        <v>176</v>
      </c>
      <c r="G48" s="70" t="s">
        <v>177</v>
      </c>
      <c r="H48" s="169" t="s">
        <v>178</v>
      </c>
      <c r="I48" s="36">
        <f t="shared" ref="I48:I57" si="3">1+LEN(C48)-LEN(SUBSTITUTE(C48,",",""))</f>
        <v>4</v>
      </c>
      <c r="J48" s="36">
        <v>2</v>
      </c>
      <c r="K48" s="161">
        <f t="shared" si="1"/>
        <v>12.5</v>
      </c>
    </row>
    <row r="49" spans="1:11" ht="51">
      <c r="A49" s="70">
        <f t="shared" si="2"/>
        <v>42</v>
      </c>
      <c r="B49" s="70" t="s">
        <v>166</v>
      </c>
      <c r="C49" s="174" t="s">
        <v>179</v>
      </c>
      <c r="D49" s="70" t="s">
        <v>180</v>
      </c>
      <c r="E49" s="70" t="s">
        <v>175</v>
      </c>
      <c r="F49" s="70" t="s">
        <v>181</v>
      </c>
      <c r="G49" s="70" t="s">
        <v>177</v>
      </c>
      <c r="H49" s="169" t="s">
        <v>178</v>
      </c>
      <c r="I49" s="36">
        <f t="shared" si="3"/>
        <v>2</v>
      </c>
      <c r="J49" s="36">
        <v>1</v>
      </c>
      <c r="K49" s="161">
        <f t="shared" si="1"/>
        <v>12.5</v>
      </c>
    </row>
    <row r="50" spans="1:11" ht="63.75">
      <c r="A50" s="70">
        <f t="shared" si="2"/>
        <v>43</v>
      </c>
      <c r="B50" s="70" t="s">
        <v>69</v>
      </c>
      <c r="C50" s="174" t="s">
        <v>182</v>
      </c>
      <c r="D50" s="70" t="s">
        <v>183</v>
      </c>
      <c r="E50" s="70" t="s">
        <v>184</v>
      </c>
      <c r="F50" s="70" t="s">
        <v>185</v>
      </c>
      <c r="G50" s="70" t="s">
        <v>788</v>
      </c>
      <c r="H50" s="169" t="s">
        <v>186</v>
      </c>
      <c r="I50" s="36">
        <f t="shared" si="3"/>
        <v>7</v>
      </c>
      <c r="J50" s="36">
        <v>3</v>
      </c>
      <c r="K50" s="161">
        <f t="shared" si="1"/>
        <v>10.714285714285714</v>
      </c>
    </row>
    <row r="51" spans="1:11" ht="63.75">
      <c r="A51" s="70">
        <f t="shared" si="2"/>
        <v>44</v>
      </c>
      <c r="B51" s="70" t="s">
        <v>187</v>
      </c>
      <c r="C51" s="180" t="s">
        <v>188</v>
      </c>
      <c r="D51" s="181" t="s">
        <v>189</v>
      </c>
      <c r="E51" s="181" t="s">
        <v>190</v>
      </c>
      <c r="F51" s="70" t="s">
        <v>191</v>
      </c>
      <c r="G51" s="70" t="s">
        <v>192</v>
      </c>
      <c r="H51" s="169" t="s">
        <v>193</v>
      </c>
      <c r="I51" s="36">
        <f t="shared" si="3"/>
        <v>5</v>
      </c>
      <c r="J51" s="36">
        <v>3</v>
      </c>
      <c r="K51" s="161">
        <f t="shared" si="1"/>
        <v>15</v>
      </c>
    </row>
    <row r="52" spans="1:11" ht="76.5">
      <c r="A52" s="70">
        <f t="shared" si="2"/>
        <v>45</v>
      </c>
      <c r="B52" s="70" t="s">
        <v>1612</v>
      </c>
      <c r="C52" s="191" t="s">
        <v>194</v>
      </c>
      <c r="D52" s="170" t="s">
        <v>195</v>
      </c>
      <c r="E52" s="170" t="s">
        <v>196</v>
      </c>
      <c r="F52" s="70" t="s">
        <v>197</v>
      </c>
      <c r="G52" s="70" t="s">
        <v>198</v>
      </c>
      <c r="H52" s="169" t="s">
        <v>199</v>
      </c>
      <c r="I52" s="36">
        <f t="shared" si="3"/>
        <v>6</v>
      </c>
      <c r="J52" s="36">
        <v>3</v>
      </c>
      <c r="K52" s="161">
        <f t="shared" si="1"/>
        <v>12.5</v>
      </c>
    </row>
    <row r="53" spans="1:11" ht="51">
      <c r="A53" s="70">
        <f t="shared" si="2"/>
        <v>46</v>
      </c>
      <c r="B53" s="70" t="s">
        <v>1612</v>
      </c>
      <c r="C53" s="182" t="s">
        <v>200</v>
      </c>
      <c r="D53" s="170" t="s">
        <v>201</v>
      </c>
      <c r="E53" s="170" t="s">
        <v>202</v>
      </c>
      <c r="F53" s="70" t="s">
        <v>191</v>
      </c>
      <c r="G53" s="70" t="s">
        <v>1610</v>
      </c>
      <c r="H53" s="169" t="s">
        <v>624</v>
      </c>
      <c r="I53" s="36">
        <f t="shared" si="3"/>
        <v>3</v>
      </c>
      <c r="J53" s="36">
        <v>2</v>
      </c>
      <c r="K53" s="161">
        <f t="shared" si="1"/>
        <v>16.666666666666668</v>
      </c>
    </row>
    <row r="54" spans="1:11" ht="63.75">
      <c r="A54" s="70">
        <f t="shared" si="2"/>
        <v>47</v>
      </c>
      <c r="B54" s="70" t="s">
        <v>1612</v>
      </c>
      <c r="C54" s="182" t="s">
        <v>203</v>
      </c>
      <c r="D54" s="170" t="s">
        <v>204</v>
      </c>
      <c r="E54" s="170" t="s">
        <v>202</v>
      </c>
      <c r="F54" s="70" t="s">
        <v>191</v>
      </c>
      <c r="G54" s="70" t="s">
        <v>1610</v>
      </c>
      <c r="H54" s="169" t="s">
        <v>624</v>
      </c>
      <c r="I54" s="36">
        <f t="shared" si="3"/>
        <v>2</v>
      </c>
      <c r="J54" s="36">
        <v>2</v>
      </c>
      <c r="K54" s="161">
        <f t="shared" si="1"/>
        <v>25</v>
      </c>
    </row>
    <row r="55" spans="1:11" ht="51">
      <c r="A55" s="70">
        <f t="shared" si="2"/>
        <v>48</v>
      </c>
      <c r="B55" s="70" t="s">
        <v>1612</v>
      </c>
      <c r="C55" s="170" t="s">
        <v>205</v>
      </c>
      <c r="D55" s="170" t="s">
        <v>206</v>
      </c>
      <c r="E55" s="170" t="s">
        <v>202</v>
      </c>
      <c r="F55" s="70" t="s">
        <v>191</v>
      </c>
      <c r="G55" s="70" t="s">
        <v>1610</v>
      </c>
      <c r="H55" s="169" t="s">
        <v>624</v>
      </c>
      <c r="I55" s="36">
        <f t="shared" si="3"/>
        <v>3</v>
      </c>
      <c r="J55" s="36">
        <v>2</v>
      </c>
      <c r="K55" s="161">
        <f t="shared" si="1"/>
        <v>16.666666666666668</v>
      </c>
    </row>
    <row r="56" spans="1:11" ht="63.75">
      <c r="A56" s="70">
        <f t="shared" si="2"/>
        <v>49</v>
      </c>
      <c r="B56" s="70" t="s">
        <v>207</v>
      </c>
      <c r="C56" s="182" t="s">
        <v>208</v>
      </c>
      <c r="D56" s="170" t="s">
        <v>209</v>
      </c>
      <c r="E56" s="170" t="s">
        <v>210</v>
      </c>
      <c r="F56" s="170" t="s">
        <v>211</v>
      </c>
      <c r="G56" s="70" t="s">
        <v>212</v>
      </c>
      <c r="H56" s="169" t="s">
        <v>193</v>
      </c>
      <c r="I56" s="36">
        <f t="shared" si="3"/>
        <v>5</v>
      </c>
      <c r="J56" s="36">
        <v>4</v>
      </c>
      <c r="K56" s="161">
        <f t="shared" si="1"/>
        <v>20</v>
      </c>
    </row>
    <row r="57" spans="1:11" ht="51">
      <c r="A57" s="70">
        <f t="shared" si="2"/>
        <v>50</v>
      </c>
      <c r="B57" s="70" t="s">
        <v>69</v>
      </c>
      <c r="C57" s="182" t="s">
        <v>213</v>
      </c>
      <c r="D57" s="170" t="s">
        <v>214</v>
      </c>
      <c r="E57" s="170" t="s">
        <v>215</v>
      </c>
      <c r="F57" s="70" t="s">
        <v>216</v>
      </c>
      <c r="G57" s="70" t="s">
        <v>217</v>
      </c>
      <c r="H57" s="169" t="s">
        <v>218</v>
      </c>
      <c r="I57" s="36">
        <f t="shared" si="3"/>
        <v>5</v>
      </c>
      <c r="J57" s="36">
        <v>4</v>
      </c>
      <c r="K57" s="161">
        <f t="shared" si="1"/>
        <v>20</v>
      </c>
    </row>
    <row r="58" spans="1:11" ht="76.5">
      <c r="A58" s="70">
        <f t="shared" si="2"/>
        <v>51</v>
      </c>
      <c r="B58" s="70" t="s">
        <v>219</v>
      </c>
      <c r="C58" s="183" t="s">
        <v>220</v>
      </c>
      <c r="D58" s="170" t="s">
        <v>221</v>
      </c>
      <c r="E58" s="212" t="s">
        <v>222</v>
      </c>
      <c r="F58" s="70" t="s">
        <v>244</v>
      </c>
      <c r="G58" s="70" t="s">
        <v>247</v>
      </c>
      <c r="H58" s="169" t="s">
        <v>223</v>
      </c>
      <c r="I58" s="36">
        <v>5</v>
      </c>
      <c r="J58" s="36">
        <v>4</v>
      </c>
      <c r="K58" s="161">
        <f t="shared" si="1"/>
        <v>20</v>
      </c>
    </row>
    <row r="59" spans="1:11" ht="63.75">
      <c r="A59" s="70">
        <f t="shared" si="2"/>
        <v>52</v>
      </c>
      <c r="B59" s="70" t="s">
        <v>84</v>
      </c>
      <c r="C59" s="119" t="s">
        <v>224</v>
      </c>
      <c r="D59" s="70" t="s">
        <v>225</v>
      </c>
      <c r="E59" s="70" t="s">
        <v>226</v>
      </c>
      <c r="F59" s="70" t="s">
        <v>227</v>
      </c>
      <c r="G59" s="70" t="s">
        <v>901</v>
      </c>
      <c r="H59" s="169" t="s">
        <v>904</v>
      </c>
      <c r="I59" s="36">
        <v>4</v>
      </c>
      <c r="J59" s="36">
        <v>4</v>
      </c>
      <c r="K59" s="161">
        <f t="shared" si="1"/>
        <v>25</v>
      </c>
    </row>
    <row r="60" spans="1:11" ht="63.75">
      <c r="A60" s="70">
        <f t="shared" si="2"/>
        <v>53</v>
      </c>
      <c r="B60" s="70" t="s">
        <v>892</v>
      </c>
      <c r="C60" s="70" t="s">
        <v>228</v>
      </c>
      <c r="D60" s="70" t="s">
        <v>229</v>
      </c>
      <c r="E60" s="70" t="s">
        <v>230</v>
      </c>
      <c r="F60" s="70" t="s">
        <v>231</v>
      </c>
      <c r="G60" s="70" t="s">
        <v>232</v>
      </c>
      <c r="H60" s="169" t="s">
        <v>233</v>
      </c>
      <c r="I60" s="36">
        <v>5</v>
      </c>
      <c r="J60" s="36">
        <v>2</v>
      </c>
      <c r="K60" s="161">
        <f t="shared" si="1"/>
        <v>10</v>
      </c>
    </row>
    <row r="61" spans="1:11" ht="63.75">
      <c r="A61" s="70">
        <f t="shared" si="2"/>
        <v>54</v>
      </c>
      <c r="B61" s="70" t="s">
        <v>892</v>
      </c>
      <c r="C61" s="213" t="s">
        <v>234</v>
      </c>
      <c r="D61" s="214" t="s">
        <v>235</v>
      </c>
      <c r="E61" s="70" t="s">
        <v>230</v>
      </c>
      <c r="F61" s="70" t="s">
        <v>245</v>
      </c>
      <c r="G61" s="70" t="s">
        <v>232</v>
      </c>
      <c r="H61" s="169" t="s">
        <v>233</v>
      </c>
      <c r="I61" s="40">
        <v>5</v>
      </c>
      <c r="J61" s="40">
        <v>3</v>
      </c>
      <c r="K61" s="211">
        <f t="shared" si="1"/>
        <v>15</v>
      </c>
    </row>
    <row r="62" spans="1:11" ht="63.75">
      <c r="A62" s="70">
        <f t="shared" si="2"/>
        <v>55</v>
      </c>
      <c r="B62" s="165" t="s">
        <v>892</v>
      </c>
      <c r="C62" s="183" t="s">
        <v>236</v>
      </c>
      <c r="D62" s="183" t="s">
        <v>237</v>
      </c>
      <c r="E62" s="183" t="s">
        <v>238</v>
      </c>
      <c r="F62" s="183" t="s">
        <v>239</v>
      </c>
      <c r="G62" s="183" t="s">
        <v>888</v>
      </c>
      <c r="H62" s="51" t="s">
        <v>891</v>
      </c>
      <c r="I62" s="40">
        <v>5</v>
      </c>
      <c r="J62" s="40">
        <v>3</v>
      </c>
      <c r="K62" s="211">
        <f t="shared" si="1"/>
        <v>15</v>
      </c>
    </row>
    <row r="63" spans="1:11" ht="63.75">
      <c r="A63" s="70">
        <f t="shared" si="2"/>
        <v>56</v>
      </c>
      <c r="B63" s="70" t="s">
        <v>243</v>
      </c>
      <c r="C63" s="124" t="s">
        <v>249</v>
      </c>
      <c r="D63" s="183" t="s">
        <v>240</v>
      </c>
      <c r="E63" s="214" t="s">
        <v>241</v>
      </c>
      <c r="F63" s="70" t="s">
        <v>246</v>
      </c>
      <c r="G63" s="183" t="s">
        <v>248</v>
      </c>
      <c r="H63" s="51" t="s">
        <v>242</v>
      </c>
      <c r="I63" s="40">
        <v>5</v>
      </c>
      <c r="J63" s="40">
        <v>4</v>
      </c>
      <c r="K63" s="211">
        <f t="shared" si="1"/>
        <v>20</v>
      </c>
    </row>
    <row r="64" spans="1:11" ht="63.75">
      <c r="A64" s="70">
        <f t="shared" si="2"/>
        <v>57</v>
      </c>
      <c r="B64" s="230" t="s">
        <v>1125</v>
      </c>
      <c r="C64" s="230" t="s">
        <v>1810</v>
      </c>
      <c r="D64" s="230" t="s">
        <v>1811</v>
      </c>
      <c r="E64" s="230" t="s">
        <v>2670</v>
      </c>
      <c r="F64" s="230" t="s">
        <v>2671</v>
      </c>
      <c r="G64" s="230" t="s">
        <v>2672</v>
      </c>
      <c r="H64" s="231" t="s">
        <v>2673</v>
      </c>
      <c r="I64" s="36">
        <f t="shared" ref="I64:I86" si="4">1+LEN(C64)-LEN(SUBSTITUTE(C64,",",""))</f>
        <v>4</v>
      </c>
      <c r="J64" s="36">
        <v>1</v>
      </c>
      <c r="K64" s="161">
        <f t="shared" si="1"/>
        <v>6.25</v>
      </c>
    </row>
    <row r="65" spans="1:11" ht="51">
      <c r="A65" s="70">
        <f t="shared" si="2"/>
        <v>58</v>
      </c>
      <c r="B65" s="230" t="s">
        <v>1631</v>
      </c>
      <c r="C65" s="230" t="s">
        <v>2674</v>
      </c>
      <c r="D65" s="230" t="s">
        <v>1759</v>
      </c>
      <c r="E65" s="230" t="s">
        <v>2675</v>
      </c>
      <c r="F65" s="230" t="s">
        <v>2676</v>
      </c>
      <c r="G65" s="230" t="s">
        <v>2677</v>
      </c>
      <c r="H65" s="232" t="s">
        <v>2678</v>
      </c>
      <c r="I65" s="36">
        <f t="shared" si="4"/>
        <v>4</v>
      </c>
      <c r="J65" s="36">
        <v>1</v>
      </c>
      <c r="K65" s="161">
        <f t="shared" si="1"/>
        <v>6.25</v>
      </c>
    </row>
    <row r="66" spans="1:11" ht="51">
      <c r="A66" s="70">
        <f t="shared" si="2"/>
        <v>59</v>
      </c>
      <c r="B66" s="230" t="s">
        <v>1631</v>
      </c>
      <c r="C66" s="233" t="s">
        <v>2679</v>
      </c>
      <c r="D66" s="230" t="s">
        <v>2680</v>
      </c>
      <c r="E66" s="230" t="s">
        <v>2675</v>
      </c>
      <c r="F66" s="230" t="s">
        <v>2681</v>
      </c>
      <c r="G66" s="230" t="s">
        <v>2677</v>
      </c>
      <c r="H66" s="232" t="s">
        <v>2678</v>
      </c>
      <c r="I66" s="36">
        <f t="shared" si="4"/>
        <v>5</v>
      </c>
      <c r="J66" s="36">
        <v>1</v>
      </c>
      <c r="K66" s="161">
        <f t="shared" si="1"/>
        <v>5</v>
      </c>
    </row>
    <row r="67" spans="1:11" ht="38.25">
      <c r="A67" s="70">
        <f t="shared" si="2"/>
        <v>60</v>
      </c>
      <c r="B67" s="230" t="s">
        <v>1631</v>
      </c>
      <c r="C67" s="234" t="s">
        <v>2682</v>
      </c>
      <c r="D67" s="230" t="s">
        <v>2683</v>
      </c>
      <c r="E67" s="230" t="s">
        <v>2675</v>
      </c>
      <c r="F67" s="230" t="s">
        <v>2684</v>
      </c>
      <c r="G67" s="230" t="s">
        <v>2677</v>
      </c>
      <c r="H67" s="232" t="s">
        <v>2678</v>
      </c>
      <c r="I67" s="36">
        <f t="shared" si="4"/>
        <v>6</v>
      </c>
      <c r="J67" s="36">
        <v>1</v>
      </c>
      <c r="K67" s="161">
        <f t="shared" si="1"/>
        <v>4.166666666666667</v>
      </c>
    </row>
    <row r="68" spans="1:11" ht="51">
      <c r="A68" s="70">
        <f t="shared" si="2"/>
        <v>61</v>
      </c>
      <c r="B68" s="230" t="s">
        <v>1631</v>
      </c>
      <c r="C68" s="234" t="s">
        <v>2685</v>
      </c>
      <c r="D68" s="230" t="s">
        <v>2686</v>
      </c>
      <c r="E68" s="230" t="s">
        <v>2687</v>
      </c>
      <c r="F68" s="230" t="s">
        <v>2688</v>
      </c>
      <c r="G68" s="230" t="s">
        <v>2689</v>
      </c>
      <c r="H68" s="232" t="s">
        <v>2690</v>
      </c>
      <c r="I68" s="36">
        <f t="shared" si="4"/>
        <v>3</v>
      </c>
      <c r="J68" s="36">
        <v>2</v>
      </c>
      <c r="K68" s="161">
        <f t="shared" si="1"/>
        <v>16.666666666666668</v>
      </c>
    </row>
    <row r="69" spans="1:11" ht="76.5">
      <c r="A69" s="70">
        <f t="shared" si="2"/>
        <v>62</v>
      </c>
      <c r="B69" s="230" t="s">
        <v>36</v>
      </c>
      <c r="C69" s="236" t="s">
        <v>2691</v>
      </c>
      <c r="D69" s="236" t="s">
        <v>2692</v>
      </c>
      <c r="E69" s="230" t="s">
        <v>2693</v>
      </c>
      <c r="F69" s="236" t="s">
        <v>2694</v>
      </c>
      <c r="G69" s="236" t="s">
        <v>2695</v>
      </c>
      <c r="H69" s="237" t="s">
        <v>2696</v>
      </c>
      <c r="I69" s="36">
        <f t="shared" si="4"/>
        <v>5</v>
      </c>
      <c r="J69" s="36">
        <v>1</v>
      </c>
      <c r="K69" s="161">
        <f t="shared" si="1"/>
        <v>5</v>
      </c>
    </row>
    <row r="70" spans="1:11" ht="76.5">
      <c r="A70" s="70">
        <f t="shared" si="2"/>
        <v>63</v>
      </c>
      <c r="B70" s="46" t="s">
        <v>546</v>
      </c>
      <c r="C70" s="46" t="s">
        <v>2697</v>
      </c>
      <c r="D70" s="46" t="s">
        <v>2698</v>
      </c>
      <c r="E70" s="46" t="s">
        <v>2699</v>
      </c>
      <c r="F70" s="46" t="s">
        <v>2700</v>
      </c>
      <c r="G70" s="46" t="s">
        <v>2701</v>
      </c>
      <c r="H70" s="224" t="s">
        <v>2702</v>
      </c>
      <c r="I70" s="36">
        <f t="shared" si="4"/>
        <v>5</v>
      </c>
      <c r="J70" s="36">
        <v>1</v>
      </c>
      <c r="K70" s="161">
        <f t="shared" si="1"/>
        <v>5</v>
      </c>
    </row>
    <row r="71" spans="1:11" ht="63.75">
      <c r="A71" s="70">
        <f t="shared" si="2"/>
        <v>64</v>
      </c>
      <c r="B71" s="236" t="s">
        <v>915</v>
      </c>
      <c r="C71" s="236" t="s">
        <v>2703</v>
      </c>
      <c r="D71" s="236" t="s">
        <v>2704</v>
      </c>
      <c r="E71" s="236" t="s">
        <v>2705</v>
      </c>
      <c r="F71" s="236" t="s">
        <v>2706</v>
      </c>
      <c r="G71" s="236" t="s">
        <v>2707</v>
      </c>
      <c r="H71" s="237" t="s">
        <v>2708</v>
      </c>
      <c r="I71" s="36">
        <f t="shared" si="4"/>
        <v>6</v>
      </c>
      <c r="J71" s="36">
        <v>1</v>
      </c>
      <c r="K71" s="161">
        <f t="shared" si="1"/>
        <v>4.166666666666667</v>
      </c>
    </row>
    <row r="72" spans="1:11" ht="76.5">
      <c r="A72" s="70">
        <f t="shared" si="2"/>
        <v>65</v>
      </c>
      <c r="B72" s="236" t="s">
        <v>1206</v>
      </c>
      <c r="C72" s="236" t="s">
        <v>2709</v>
      </c>
      <c r="D72" s="236" t="s">
        <v>2710</v>
      </c>
      <c r="E72" s="236" t="s">
        <v>2711</v>
      </c>
      <c r="F72" s="236" t="s">
        <v>2712</v>
      </c>
      <c r="G72" s="236" t="s">
        <v>2713</v>
      </c>
      <c r="H72" s="237" t="s">
        <v>2714</v>
      </c>
      <c r="I72" s="36">
        <f t="shared" si="4"/>
        <v>6</v>
      </c>
      <c r="J72" s="36">
        <v>1</v>
      </c>
      <c r="K72" s="161">
        <f t="shared" ref="K72:K86" si="5">25*J72/I72</f>
        <v>4.166666666666667</v>
      </c>
    </row>
    <row r="73" spans="1:11" ht="63.75">
      <c r="A73" s="70">
        <f t="shared" si="2"/>
        <v>66</v>
      </c>
      <c r="B73" s="173" t="s">
        <v>1612</v>
      </c>
      <c r="C73" s="173" t="s">
        <v>2715</v>
      </c>
      <c r="D73" s="173" t="s">
        <v>2716</v>
      </c>
      <c r="E73" s="173" t="s">
        <v>2717</v>
      </c>
      <c r="F73" s="173" t="s">
        <v>2718</v>
      </c>
      <c r="G73" s="173" t="s">
        <v>701</v>
      </c>
      <c r="H73" s="238" t="s">
        <v>624</v>
      </c>
      <c r="I73" s="36">
        <f t="shared" si="4"/>
        <v>3</v>
      </c>
      <c r="J73" s="36">
        <v>2</v>
      </c>
      <c r="K73" s="161">
        <f t="shared" si="5"/>
        <v>16.666666666666668</v>
      </c>
    </row>
    <row r="74" spans="1:11" ht="51">
      <c r="A74" s="70">
        <f t="shared" si="2"/>
        <v>67</v>
      </c>
      <c r="B74" s="173" t="s">
        <v>69</v>
      </c>
      <c r="C74" s="173" t="s">
        <v>1780</v>
      </c>
      <c r="D74" s="173" t="s">
        <v>2719</v>
      </c>
      <c r="E74" s="173" t="s">
        <v>2720</v>
      </c>
      <c r="F74" s="173" t="s">
        <v>2721</v>
      </c>
      <c r="G74" s="173" t="s">
        <v>2722</v>
      </c>
      <c r="H74" s="238" t="s">
        <v>2723</v>
      </c>
      <c r="I74" s="36">
        <f t="shared" si="4"/>
        <v>4</v>
      </c>
      <c r="J74" s="36">
        <v>1</v>
      </c>
      <c r="K74" s="161">
        <f t="shared" si="5"/>
        <v>6.25</v>
      </c>
    </row>
    <row r="75" spans="1:11" ht="51">
      <c r="A75" s="70">
        <f t="shared" si="2"/>
        <v>68</v>
      </c>
      <c r="B75" s="173" t="s">
        <v>69</v>
      </c>
      <c r="C75" s="173" t="s">
        <v>2724</v>
      </c>
      <c r="D75" s="173" t="s">
        <v>2725</v>
      </c>
      <c r="E75" s="173" t="s">
        <v>2726</v>
      </c>
      <c r="F75" s="173" t="s">
        <v>2727</v>
      </c>
      <c r="G75" s="173" t="s">
        <v>2722</v>
      </c>
      <c r="H75" s="238" t="s">
        <v>2723</v>
      </c>
      <c r="I75" s="36">
        <f t="shared" si="4"/>
        <v>4</v>
      </c>
      <c r="J75" s="36">
        <v>1</v>
      </c>
      <c r="K75" s="161">
        <f t="shared" si="5"/>
        <v>6.25</v>
      </c>
    </row>
    <row r="76" spans="1:11" ht="63.75">
      <c r="A76" s="70">
        <f t="shared" si="2"/>
        <v>69</v>
      </c>
      <c r="B76" s="173" t="s">
        <v>574</v>
      </c>
      <c r="C76" s="173" t="s">
        <v>2728</v>
      </c>
      <c r="D76" s="173" t="s">
        <v>2729</v>
      </c>
      <c r="E76" s="173" t="s">
        <v>2730</v>
      </c>
      <c r="F76" s="173" t="s">
        <v>2731</v>
      </c>
      <c r="G76" s="173" t="s">
        <v>2732</v>
      </c>
      <c r="H76" s="238" t="s">
        <v>2733</v>
      </c>
      <c r="I76" s="36">
        <f t="shared" si="4"/>
        <v>5</v>
      </c>
      <c r="J76" s="36">
        <v>1</v>
      </c>
      <c r="K76" s="161">
        <f t="shared" si="5"/>
        <v>5</v>
      </c>
    </row>
    <row r="77" spans="1:11" ht="51">
      <c r="A77" s="70">
        <f t="shared" si="2"/>
        <v>70</v>
      </c>
      <c r="B77" s="173" t="s">
        <v>574</v>
      </c>
      <c r="C77" s="173" t="s">
        <v>2734</v>
      </c>
      <c r="D77" s="173" t="s">
        <v>2735</v>
      </c>
      <c r="E77" s="173" t="s">
        <v>2736</v>
      </c>
      <c r="F77" s="173" t="s">
        <v>2737</v>
      </c>
      <c r="G77" s="173" t="s">
        <v>2738</v>
      </c>
      <c r="H77" s="238" t="s">
        <v>2733</v>
      </c>
      <c r="I77" s="36">
        <f t="shared" si="4"/>
        <v>3</v>
      </c>
      <c r="J77" s="36">
        <v>1</v>
      </c>
      <c r="K77" s="161">
        <f t="shared" si="5"/>
        <v>8.3333333333333339</v>
      </c>
    </row>
    <row r="78" spans="1:11" ht="51">
      <c r="A78" s="70">
        <f t="shared" si="2"/>
        <v>71</v>
      </c>
      <c r="B78" s="173" t="s">
        <v>574</v>
      </c>
      <c r="C78" s="173" t="s">
        <v>2739</v>
      </c>
      <c r="D78" s="173" t="s">
        <v>2740</v>
      </c>
      <c r="E78" s="173" t="s">
        <v>2736</v>
      </c>
      <c r="F78" s="173" t="s">
        <v>2741</v>
      </c>
      <c r="G78" s="173" t="s">
        <v>2738</v>
      </c>
      <c r="H78" s="238" t="s">
        <v>2733</v>
      </c>
      <c r="I78" s="36">
        <f t="shared" si="4"/>
        <v>5</v>
      </c>
      <c r="J78" s="36">
        <v>1</v>
      </c>
      <c r="K78" s="161">
        <f t="shared" si="5"/>
        <v>5</v>
      </c>
    </row>
    <row r="79" spans="1:11" ht="63.75">
      <c r="A79" s="70">
        <f t="shared" si="2"/>
        <v>72</v>
      </c>
      <c r="B79" s="239" t="s">
        <v>2742</v>
      </c>
      <c r="C79" s="241" t="s">
        <v>1943</v>
      </c>
      <c r="D79" s="173" t="s">
        <v>2743</v>
      </c>
      <c r="E79" s="173" t="s">
        <v>1934</v>
      </c>
      <c r="F79" s="240" t="s">
        <v>1936</v>
      </c>
      <c r="G79" s="173" t="s">
        <v>2744</v>
      </c>
      <c r="H79" s="169" t="s">
        <v>1956</v>
      </c>
      <c r="I79" s="36">
        <f t="shared" si="4"/>
        <v>2</v>
      </c>
      <c r="J79" s="30">
        <v>1</v>
      </c>
      <c r="K79" s="189">
        <f t="shared" si="5"/>
        <v>12.5</v>
      </c>
    </row>
    <row r="80" spans="1:11" ht="51">
      <c r="A80" s="70">
        <f t="shared" si="2"/>
        <v>73</v>
      </c>
      <c r="B80" s="239" t="s">
        <v>2742</v>
      </c>
      <c r="C80" s="241" t="s">
        <v>1944</v>
      </c>
      <c r="D80" s="173" t="s">
        <v>1919</v>
      </c>
      <c r="E80" s="173" t="s">
        <v>1934</v>
      </c>
      <c r="F80" s="240" t="s">
        <v>1937</v>
      </c>
      <c r="G80" s="173" t="s">
        <v>2744</v>
      </c>
      <c r="H80" s="169" t="s">
        <v>1956</v>
      </c>
      <c r="I80" s="36">
        <f t="shared" si="4"/>
        <v>2</v>
      </c>
      <c r="J80" s="30">
        <v>1</v>
      </c>
      <c r="K80" s="189">
        <f t="shared" si="5"/>
        <v>12.5</v>
      </c>
    </row>
    <row r="81" spans="1:11" ht="63.75">
      <c r="A81" s="70">
        <f t="shared" si="2"/>
        <v>74</v>
      </c>
      <c r="B81" s="239" t="s">
        <v>2742</v>
      </c>
      <c r="C81" s="241" t="s">
        <v>1945</v>
      </c>
      <c r="D81" s="173" t="s">
        <v>1920</v>
      </c>
      <c r="E81" s="173" t="s">
        <v>1935</v>
      </c>
      <c r="F81" s="240" t="s">
        <v>1938</v>
      </c>
      <c r="G81" s="173" t="s">
        <v>1921</v>
      </c>
      <c r="H81" s="169" t="s">
        <v>1955</v>
      </c>
      <c r="I81" s="36">
        <f t="shared" si="4"/>
        <v>4</v>
      </c>
      <c r="J81" s="30">
        <v>2</v>
      </c>
      <c r="K81" s="189">
        <f t="shared" si="5"/>
        <v>12.5</v>
      </c>
    </row>
    <row r="82" spans="1:11" ht="51">
      <c r="A82" s="70">
        <f t="shared" si="2"/>
        <v>75</v>
      </c>
      <c r="B82" s="86" t="s">
        <v>1922</v>
      </c>
      <c r="C82" s="173" t="s">
        <v>1946</v>
      </c>
      <c r="D82" s="173" t="s">
        <v>1923</v>
      </c>
      <c r="E82" s="173" t="s">
        <v>1954</v>
      </c>
      <c r="F82" s="240" t="s">
        <v>1939</v>
      </c>
      <c r="G82" s="173" t="s">
        <v>1924</v>
      </c>
      <c r="H82" s="243" t="s">
        <v>1955</v>
      </c>
      <c r="I82" s="36">
        <f t="shared" si="4"/>
        <v>4</v>
      </c>
      <c r="J82" s="30">
        <v>1</v>
      </c>
      <c r="K82" s="189">
        <f t="shared" si="5"/>
        <v>6.25</v>
      </c>
    </row>
    <row r="83" spans="1:11" ht="51">
      <c r="A83" s="70">
        <f t="shared" si="2"/>
        <v>76</v>
      </c>
      <c r="B83" s="86" t="s">
        <v>1925</v>
      </c>
      <c r="C83" s="173" t="s">
        <v>1947</v>
      </c>
      <c r="D83" s="173" t="s">
        <v>1926</v>
      </c>
      <c r="E83" s="173" t="s">
        <v>1951</v>
      </c>
      <c r="F83" s="240" t="s">
        <v>1940</v>
      </c>
      <c r="G83" s="173" t="s">
        <v>1927</v>
      </c>
      <c r="H83" s="169" t="s">
        <v>1953</v>
      </c>
      <c r="I83" s="36">
        <f t="shared" si="4"/>
        <v>3</v>
      </c>
      <c r="J83" s="30">
        <v>1</v>
      </c>
      <c r="K83" s="189">
        <f t="shared" si="5"/>
        <v>8.3333333333333339</v>
      </c>
    </row>
    <row r="84" spans="1:11" ht="51">
      <c r="A84" s="70">
        <f t="shared" si="2"/>
        <v>77</v>
      </c>
      <c r="B84" s="86" t="s">
        <v>1928</v>
      </c>
      <c r="C84" s="173" t="s">
        <v>1948</v>
      </c>
      <c r="D84" s="173" t="s">
        <v>1929</v>
      </c>
      <c r="E84" s="173" t="s">
        <v>1930</v>
      </c>
      <c r="F84" s="240" t="s">
        <v>1941</v>
      </c>
      <c r="G84" s="70" t="s">
        <v>851</v>
      </c>
      <c r="H84" s="169" t="s">
        <v>869</v>
      </c>
      <c r="I84" s="34">
        <f t="shared" si="4"/>
        <v>4</v>
      </c>
      <c r="J84" s="30">
        <v>1</v>
      </c>
      <c r="K84" s="189">
        <f t="shared" si="5"/>
        <v>6.25</v>
      </c>
    </row>
    <row r="85" spans="1:11" ht="51">
      <c r="A85" s="70">
        <f t="shared" si="2"/>
        <v>78</v>
      </c>
      <c r="B85" s="173" t="s">
        <v>1070</v>
      </c>
      <c r="C85" s="86" t="s">
        <v>1949</v>
      </c>
      <c r="D85" s="86" t="s">
        <v>1932</v>
      </c>
      <c r="E85" s="173" t="s">
        <v>1952</v>
      </c>
      <c r="F85" s="240" t="s">
        <v>1942</v>
      </c>
      <c r="G85" s="192" t="s">
        <v>1933</v>
      </c>
      <c r="H85" s="169" t="s">
        <v>1950</v>
      </c>
      <c r="I85" s="36">
        <f t="shared" si="4"/>
        <v>3</v>
      </c>
      <c r="J85" s="30">
        <v>1</v>
      </c>
      <c r="K85" s="189">
        <f t="shared" si="5"/>
        <v>8.3333333333333339</v>
      </c>
    </row>
    <row r="86" spans="1:11" ht="51">
      <c r="A86" s="70">
        <f>A85+1</f>
        <v>79</v>
      </c>
      <c r="B86" s="70" t="s">
        <v>1612</v>
      </c>
      <c r="C86" s="171" t="s">
        <v>2059</v>
      </c>
      <c r="D86" s="172" t="s">
        <v>2044</v>
      </c>
      <c r="E86" s="172" t="s">
        <v>1609</v>
      </c>
      <c r="F86" s="36" t="s">
        <v>2058</v>
      </c>
      <c r="G86" s="36" t="s">
        <v>1610</v>
      </c>
      <c r="H86" s="168" t="s">
        <v>1611</v>
      </c>
      <c r="I86" s="34">
        <f t="shared" si="4"/>
        <v>2</v>
      </c>
      <c r="J86" s="34">
        <v>2</v>
      </c>
      <c r="K86" s="114">
        <f t="shared" si="5"/>
        <v>25</v>
      </c>
    </row>
    <row r="87" spans="1:11" ht="51">
      <c r="A87" s="70">
        <f>A86+1</f>
        <v>80</v>
      </c>
      <c r="B87" s="70" t="s">
        <v>1612</v>
      </c>
      <c r="C87" s="171" t="s">
        <v>2061</v>
      </c>
      <c r="D87" s="172" t="s">
        <v>2043</v>
      </c>
      <c r="E87" s="172" t="s">
        <v>1609</v>
      </c>
      <c r="F87" s="36" t="s">
        <v>2060</v>
      </c>
      <c r="G87" s="36" t="s">
        <v>1610</v>
      </c>
      <c r="H87" s="168" t="s">
        <v>1611</v>
      </c>
      <c r="I87" s="34">
        <f>1+LEN(C87)-LEN(SUBSTITUTE(C87,",",""))</f>
        <v>4</v>
      </c>
      <c r="J87" s="34">
        <v>2</v>
      </c>
      <c r="K87" s="114">
        <f>25*J87/I87</f>
        <v>12.5</v>
      </c>
    </row>
    <row r="93" spans="1:11">
      <c r="E93" s="242"/>
    </row>
  </sheetData>
  <mergeCells count="3">
    <mergeCell ref="I7:J7"/>
    <mergeCell ref="B5:J5"/>
    <mergeCell ref="A3:E3"/>
  </mergeCells>
  <phoneticPr fontId="8" type="noConversion"/>
  <hyperlinks>
    <hyperlink ref="H9" r:id="rId1"/>
    <hyperlink ref="H8" r:id="rId2"/>
    <hyperlink ref="H22" r:id="rId3"/>
    <hyperlink ref="H27" r:id="rId4"/>
    <hyperlink ref="H26" r:id="rId5"/>
    <hyperlink ref="H29" r:id="rId6"/>
    <hyperlink ref="H30" r:id="rId7"/>
    <hyperlink ref="H31" r:id="rId8"/>
    <hyperlink ref="H32" r:id="rId9"/>
    <hyperlink ref="H33" r:id="rId10"/>
    <hyperlink ref="H34" r:id="rId11"/>
    <hyperlink ref="H35" r:id="rId12"/>
    <hyperlink ref="H36" r:id="rId13"/>
    <hyperlink ref="H37" r:id="rId14"/>
    <hyperlink ref="H38" r:id="rId15"/>
    <hyperlink ref="H39" r:id="rId16"/>
    <hyperlink ref="H40" r:id="rId17"/>
    <hyperlink ref="H44" r:id="rId18"/>
    <hyperlink ref="H45" r:id="rId19"/>
    <hyperlink ref="H46" r:id="rId20"/>
    <hyperlink ref="H48" r:id="rId21"/>
    <hyperlink ref="H47" r:id="rId22"/>
    <hyperlink ref="H49" r:id="rId23"/>
    <hyperlink ref="H50" r:id="rId24"/>
    <hyperlink ref="H51" r:id="rId25"/>
    <hyperlink ref="H52" r:id="rId26"/>
    <hyperlink ref="H57" r:id="rId27"/>
    <hyperlink ref="H53" r:id="rId28"/>
    <hyperlink ref="H54" r:id="rId29"/>
    <hyperlink ref="H55" r:id="rId30"/>
    <hyperlink ref="H59" r:id="rId31"/>
    <hyperlink ref="H60" r:id="rId32"/>
    <hyperlink ref="H61" r:id="rId33"/>
    <hyperlink ref="H62" r:id="rId34"/>
    <hyperlink ref="H63" r:id="rId35"/>
    <hyperlink ref="H64" r:id="rId36"/>
    <hyperlink ref="H65" r:id="rId37"/>
    <hyperlink ref="H66" r:id="rId38"/>
    <hyperlink ref="H67" r:id="rId39"/>
    <hyperlink ref="H68" r:id="rId40"/>
    <hyperlink ref="H69" r:id="rId41"/>
    <hyperlink ref="H70" r:id="rId42"/>
    <hyperlink ref="H71" r:id="rId43"/>
    <hyperlink ref="H72" r:id="rId44"/>
    <hyperlink ref="H73" r:id="rId45"/>
    <hyperlink ref="H74" r:id="rId46"/>
    <hyperlink ref="H75" r:id="rId47"/>
    <hyperlink ref="H76" r:id="rId48"/>
    <hyperlink ref="H77" r:id="rId49"/>
    <hyperlink ref="H78" r:id="rId50"/>
    <hyperlink ref="H84" r:id="rId51"/>
    <hyperlink ref="H85" r:id="rId52"/>
    <hyperlink ref="H83" r:id="rId53"/>
    <hyperlink ref="H81" r:id="rId54"/>
    <hyperlink ref="H80" r:id="rId55"/>
    <hyperlink ref="H79" r:id="rId56"/>
  </hyperlinks>
  <printOptions horizontalCentered="1"/>
  <pageMargins left="0.23622047244094491" right="0.23622047244094491" top="1.0629921259842521" bottom="0.74803149606299213" header="0.51181102362204722" footer="0.31496062992125984"/>
  <pageSetup paperSize="9" scale="80" fitToHeight="100" orientation="landscape" r:id="rId57"/>
  <headerFooter alignWithMargins="0">
    <oddHeader>&amp;CCentrul de Cercetare în Ingineria Sistemelor Automate http://www.aut.upt.ro/centru-cercetare/</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AB23"/>
  <sheetViews>
    <sheetView zoomScale="75" zoomScaleNormal="115" workbookViewId="0">
      <selection activeCell="M23" sqref="A3:M23"/>
    </sheetView>
  </sheetViews>
  <sheetFormatPr defaultColWidth="8.85546875" defaultRowHeight="12.75"/>
  <cols>
    <col min="1" max="1" width="4.7109375" customWidth="1"/>
    <col min="2" max="2" width="10.85546875" customWidth="1"/>
    <col min="3" max="3" width="14.85546875" customWidth="1"/>
    <col min="4" max="4" width="22.28515625" customWidth="1"/>
    <col min="5" max="5" width="24.28515625" customWidth="1"/>
    <col min="6" max="6" width="20" customWidth="1"/>
    <col min="7" max="7" width="10.7109375" customWidth="1"/>
    <col min="8" max="8" width="20.5703125" customWidth="1"/>
    <col min="9" max="9" width="23.85546875" customWidth="1"/>
    <col min="10" max="10" width="23.42578125" customWidth="1"/>
    <col min="11" max="11" width="11" customWidth="1"/>
    <col min="12" max="12" width="8.42578125" customWidth="1"/>
    <col min="13" max="13" width="10.140625" customWidth="1"/>
  </cols>
  <sheetData>
    <row r="1" spans="1:28">
      <c r="A1" s="75"/>
      <c r="B1" s="75"/>
      <c r="C1" s="75"/>
      <c r="D1" s="75"/>
      <c r="E1" s="75"/>
      <c r="F1" s="75"/>
      <c r="G1" s="75"/>
      <c r="H1" s="75"/>
      <c r="I1" s="75"/>
      <c r="J1" s="75"/>
      <c r="K1" s="75"/>
      <c r="L1" s="44"/>
      <c r="M1" s="44"/>
      <c r="N1" s="44"/>
      <c r="O1" s="44"/>
      <c r="P1" s="44"/>
      <c r="Q1" s="44"/>
      <c r="R1" s="44"/>
      <c r="S1" s="44"/>
      <c r="T1" s="44"/>
      <c r="U1" s="44"/>
      <c r="V1" s="44"/>
      <c r="W1" s="44"/>
      <c r="X1" s="44"/>
      <c r="Y1" s="44"/>
      <c r="Z1" s="44"/>
      <c r="AA1" s="44"/>
      <c r="AB1" s="44"/>
    </row>
    <row r="2" spans="1:28">
      <c r="A2" s="38"/>
      <c r="B2" s="38"/>
      <c r="C2" s="38"/>
      <c r="D2" s="38"/>
      <c r="E2" s="38"/>
      <c r="F2" s="38"/>
      <c r="G2" s="38"/>
      <c r="H2" s="38"/>
      <c r="I2" s="38"/>
      <c r="J2" s="38"/>
      <c r="K2" s="75"/>
      <c r="L2" s="44"/>
      <c r="M2" s="44"/>
      <c r="N2" s="44"/>
      <c r="O2" s="44"/>
      <c r="P2" s="44"/>
      <c r="Q2" s="44"/>
      <c r="R2" s="44"/>
      <c r="S2" s="44"/>
      <c r="T2" s="44"/>
      <c r="U2" s="44"/>
      <c r="V2" s="44"/>
      <c r="W2" s="44"/>
      <c r="X2" s="44"/>
      <c r="Y2" s="44"/>
      <c r="Z2" s="44"/>
      <c r="AA2" s="44"/>
      <c r="AB2" s="44"/>
    </row>
    <row r="3" spans="1:28" ht="15.75">
      <c r="A3" s="312" t="s">
        <v>514</v>
      </c>
      <c r="B3" s="312"/>
      <c r="C3" s="312"/>
      <c r="D3" s="312"/>
      <c r="E3" s="313"/>
      <c r="F3" s="313"/>
      <c r="G3" s="38"/>
      <c r="H3" s="38"/>
      <c r="I3" s="38"/>
      <c r="J3" s="38"/>
      <c r="K3" s="75"/>
      <c r="L3" s="44"/>
      <c r="M3" s="44"/>
      <c r="N3" s="44"/>
      <c r="O3" s="44"/>
      <c r="P3" s="44"/>
      <c r="Q3" s="44"/>
      <c r="R3" s="44"/>
      <c r="S3" s="44"/>
      <c r="T3" s="44"/>
      <c r="U3" s="44"/>
      <c r="V3" s="44"/>
      <c r="W3" s="44"/>
      <c r="X3" s="44"/>
      <c r="Y3" s="44"/>
      <c r="Z3" s="44"/>
      <c r="AA3" s="44"/>
      <c r="AB3" s="44"/>
    </row>
    <row r="4" spans="1:28">
      <c r="A4" s="76"/>
      <c r="B4" s="76"/>
      <c r="C4" s="76"/>
      <c r="D4" s="76"/>
      <c r="E4" s="103"/>
      <c r="F4" s="103"/>
      <c r="G4" s="38"/>
      <c r="H4" s="38"/>
      <c r="I4" s="38"/>
      <c r="J4" s="38"/>
      <c r="K4" s="75"/>
      <c r="L4" s="44"/>
      <c r="M4" s="44"/>
      <c r="N4" s="44"/>
      <c r="O4" s="44"/>
      <c r="P4" s="44"/>
      <c r="Q4" s="44"/>
      <c r="R4" s="44"/>
      <c r="S4" s="44"/>
      <c r="T4" s="44"/>
      <c r="U4" s="44"/>
      <c r="V4" s="44"/>
      <c r="W4" s="44"/>
      <c r="X4" s="44"/>
      <c r="Y4" s="44"/>
      <c r="Z4" s="44"/>
      <c r="AA4" s="44"/>
      <c r="AB4" s="44"/>
    </row>
    <row r="5" spans="1:28" ht="15.75" customHeight="1">
      <c r="A5" s="14"/>
      <c r="B5" s="309" t="s">
        <v>510</v>
      </c>
      <c r="C5" s="309"/>
      <c r="D5" s="309"/>
      <c r="E5" s="309"/>
      <c r="F5" s="309"/>
      <c r="G5" s="309"/>
      <c r="H5" s="309"/>
      <c r="I5" s="309"/>
      <c r="J5" s="309"/>
      <c r="K5" s="309"/>
      <c r="L5" s="309"/>
      <c r="M5" s="116">
        <f>SUM(M8:M1002)</f>
        <v>176.85714285714283</v>
      </c>
    </row>
    <row r="6" spans="1:28">
      <c r="A6" s="38"/>
      <c r="B6" s="38"/>
      <c r="C6" s="38"/>
      <c r="D6" s="76"/>
      <c r="E6" s="77"/>
      <c r="F6" s="77"/>
      <c r="G6" s="38"/>
      <c r="H6" s="38"/>
      <c r="I6" s="38"/>
      <c r="J6" s="38"/>
      <c r="K6" s="75"/>
      <c r="L6" s="44"/>
      <c r="M6" s="44"/>
      <c r="N6" s="44"/>
      <c r="O6" s="44"/>
      <c r="P6" s="44"/>
      <c r="Q6" s="44"/>
      <c r="R6" s="44"/>
      <c r="S6" s="44"/>
      <c r="T6" s="44"/>
      <c r="U6" s="44"/>
      <c r="V6" s="44"/>
      <c r="W6" s="44"/>
      <c r="X6" s="44"/>
      <c r="Y6" s="44"/>
      <c r="Z6" s="44"/>
      <c r="AA6" s="44"/>
      <c r="AB6" s="44"/>
    </row>
    <row r="7" spans="1:28" s="85" customFormat="1" ht="38.25">
      <c r="A7" s="78" t="s">
        <v>1439</v>
      </c>
      <c r="B7" s="78" t="s">
        <v>507</v>
      </c>
      <c r="C7" s="78" t="s">
        <v>473</v>
      </c>
      <c r="D7" s="78" t="s">
        <v>1448</v>
      </c>
      <c r="E7" s="79" t="s">
        <v>441</v>
      </c>
      <c r="F7" s="79" t="s">
        <v>1450</v>
      </c>
      <c r="G7" s="79" t="s">
        <v>474</v>
      </c>
      <c r="H7" s="79" t="s">
        <v>140</v>
      </c>
      <c r="I7" s="79" t="s">
        <v>440</v>
      </c>
      <c r="J7" s="79" t="s">
        <v>453</v>
      </c>
      <c r="K7" s="307" t="s">
        <v>511</v>
      </c>
      <c r="L7" s="308"/>
      <c r="M7" s="122" t="s">
        <v>505</v>
      </c>
      <c r="N7" s="72"/>
      <c r="O7" s="72"/>
      <c r="P7" s="72"/>
      <c r="Q7" s="72"/>
      <c r="R7" s="72"/>
      <c r="S7" s="72"/>
      <c r="T7" s="72"/>
      <c r="U7" s="72"/>
      <c r="V7" s="72"/>
      <c r="W7" s="72"/>
      <c r="X7" s="72"/>
      <c r="Y7" s="72"/>
      <c r="Z7" s="72"/>
      <c r="AA7" s="72"/>
      <c r="AB7" s="72"/>
    </row>
    <row r="8" spans="1:28" ht="76.5">
      <c r="A8" s="70">
        <v>1</v>
      </c>
      <c r="B8" s="70" t="s">
        <v>517</v>
      </c>
      <c r="C8" s="119" t="s">
        <v>1581</v>
      </c>
      <c r="D8" s="31" t="s">
        <v>1392</v>
      </c>
      <c r="E8" s="31" t="s">
        <v>1393</v>
      </c>
      <c r="F8" s="31" t="s">
        <v>18</v>
      </c>
      <c r="G8" s="31" t="s">
        <v>1394</v>
      </c>
      <c r="H8" s="51" t="s">
        <v>1395</v>
      </c>
      <c r="I8" s="31" t="s">
        <v>138</v>
      </c>
      <c r="J8" s="51" t="s">
        <v>1396</v>
      </c>
      <c r="K8" s="34">
        <f t="shared" ref="K8:K14" si="0">1+LEN(C8)-LEN(SUBSTITUTE(C8,",",""))</f>
        <v>5</v>
      </c>
      <c r="L8" s="34">
        <v>3</v>
      </c>
      <c r="M8" s="114">
        <f t="shared" ref="M8:M13" si="1">20*L8/K8</f>
        <v>12</v>
      </c>
      <c r="N8" s="44"/>
      <c r="O8" s="44"/>
      <c r="P8" s="44"/>
      <c r="Q8" s="44"/>
      <c r="R8" s="44"/>
      <c r="S8" s="44"/>
      <c r="T8" s="44"/>
      <c r="U8" s="44"/>
      <c r="V8" s="44"/>
      <c r="W8" s="44"/>
      <c r="X8" s="44"/>
      <c r="Y8" s="44"/>
      <c r="Z8" s="44"/>
      <c r="AA8" s="44"/>
      <c r="AB8" s="44"/>
    </row>
    <row r="9" spans="1:28" ht="51">
      <c r="A9" s="70">
        <f t="shared" ref="A9:A15" si="2">A8+1</f>
        <v>2</v>
      </c>
      <c r="B9" s="70" t="s">
        <v>12</v>
      </c>
      <c r="C9" s="119" t="s">
        <v>78</v>
      </c>
      <c r="D9" s="31" t="s">
        <v>23</v>
      </c>
      <c r="E9" s="31" t="s">
        <v>26</v>
      </c>
      <c r="F9" s="31" t="s">
        <v>25</v>
      </c>
      <c r="G9" s="31" t="s">
        <v>24</v>
      </c>
      <c r="H9" s="51" t="s">
        <v>27</v>
      </c>
      <c r="I9" s="31" t="s">
        <v>28</v>
      </c>
      <c r="J9" s="51" t="s">
        <v>1454</v>
      </c>
      <c r="K9" s="34">
        <f t="shared" si="0"/>
        <v>2</v>
      </c>
      <c r="L9" s="34">
        <v>2</v>
      </c>
      <c r="M9" s="114">
        <f t="shared" si="1"/>
        <v>20</v>
      </c>
      <c r="N9" s="44"/>
      <c r="O9" s="44"/>
      <c r="P9" s="44"/>
      <c r="Q9" s="44"/>
      <c r="R9" s="44"/>
      <c r="S9" s="44"/>
      <c r="T9" s="44"/>
      <c r="U9" s="44"/>
      <c r="V9" s="44"/>
      <c r="W9" s="44"/>
      <c r="X9" s="44"/>
      <c r="Y9" s="44"/>
      <c r="Z9" s="44"/>
      <c r="AA9" s="44"/>
      <c r="AB9" s="44"/>
    </row>
    <row r="10" spans="1:28" ht="63.75">
      <c r="A10" s="70">
        <f t="shared" si="2"/>
        <v>3</v>
      </c>
      <c r="B10" s="70" t="s">
        <v>516</v>
      </c>
      <c r="C10" s="119" t="s">
        <v>1580</v>
      </c>
      <c r="D10" s="31" t="s">
        <v>135</v>
      </c>
      <c r="E10" s="31" t="s">
        <v>136</v>
      </c>
      <c r="F10" s="31" t="s">
        <v>17</v>
      </c>
      <c r="G10" s="31" t="s">
        <v>137</v>
      </c>
      <c r="H10" s="51" t="s">
        <v>1416</v>
      </c>
      <c r="I10" s="31" t="s">
        <v>138</v>
      </c>
      <c r="J10" s="51" t="s">
        <v>139</v>
      </c>
      <c r="K10" s="34">
        <f t="shared" si="0"/>
        <v>4</v>
      </c>
      <c r="L10" s="34">
        <v>2</v>
      </c>
      <c r="M10" s="114">
        <f t="shared" si="1"/>
        <v>10</v>
      </c>
      <c r="N10" s="44"/>
      <c r="O10" s="44"/>
      <c r="P10" s="44"/>
      <c r="Q10" s="44"/>
      <c r="R10" s="44"/>
      <c r="S10" s="44"/>
      <c r="T10" s="44"/>
      <c r="U10" s="44"/>
      <c r="V10" s="44"/>
      <c r="W10" s="44"/>
      <c r="X10" s="44"/>
      <c r="Y10" s="44"/>
      <c r="Z10" s="44"/>
      <c r="AA10" s="44"/>
      <c r="AB10" s="44"/>
    </row>
    <row r="11" spans="1:28" ht="76.5">
      <c r="A11" s="70">
        <f t="shared" si="2"/>
        <v>4</v>
      </c>
      <c r="B11" s="70" t="s">
        <v>1602</v>
      </c>
      <c r="C11" s="174" t="s">
        <v>31</v>
      </c>
      <c r="D11" s="31" t="s">
        <v>29</v>
      </c>
      <c r="E11" s="31" t="s">
        <v>136</v>
      </c>
      <c r="F11" s="31" t="s">
        <v>30</v>
      </c>
      <c r="G11" s="31" t="s">
        <v>137</v>
      </c>
      <c r="H11" s="51" t="s">
        <v>1416</v>
      </c>
      <c r="I11" s="31" t="s">
        <v>138</v>
      </c>
      <c r="J11" s="51" t="s">
        <v>139</v>
      </c>
      <c r="K11" s="34">
        <f t="shared" si="0"/>
        <v>6</v>
      </c>
      <c r="L11" s="34">
        <v>2</v>
      </c>
      <c r="M11" s="114">
        <f t="shared" si="1"/>
        <v>6.666666666666667</v>
      </c>
      <c r="N11" s="44"/>
      <c r="O11" s="44"/>
      <c r="P11" s="44"/>
      <c r="Q11" s="44"/>
      <c r="R11" s="44"/>
      <c r="S11" s="44"/>
      <c r="T11" s="44"/>
      <c r="U11" s="44"/>
      <c r="V11" s="44"/>
      <c r="W11" s="44"/>
      <c r="X11" s="44"/>
      <c r="Y11" s="44"/>
      <c r="Z11" s="44"/>
      <c r="AA11" s="44"/>
      <c r="AB11" s="44"/>
    </row>
    <row r="12" spans="1:28" ht="51">
      <c r="A12" s="70">
        <f t="shared" si="2"/>
        <v>5</v>
      </c>
      <c r="B12" s="70" t="s">
        <v>33</v>
      </c>
      <c r="C12" s="119" t="s">
        <v>32</v>
      </c>
      <c r="D12" s="31" t="s">
        <v>34</v>
      </c>
      <c r="E12" s="31" t="s">
        <v>136</v>
      </c>
      <c r="F12" s="31" t="s">
        <v>35</v>
      </c>
      <c r="G12" s="31" t="s">
        <v>137</v>
      </c>
      <c r="H12" s="51" t="s">
        <v>1416</v>
      </c>
      <c r="I12" s="31" t="s">
        <v>138</v>
      </c>
      <c r="J12" s="51" t="s">
        <v>139</v>
      </c>
      <c r="K12" s="34">
        <f t="shared" si="0"/>
        <v>4</v>
      </c>
      <c r="L12" s="34">
        <v>2</v>
      </c>
      <c r="M12" s="114">
        <f t="shared" si="1"/>
        <v>10</v>
      </c>
      <c r="N12" s="44"/>
      <c r="O12" s="44"/>
      <c r="P12" s="44"/>
      <c r="Q12" s="44"/>
      <c r="R12" s="44"/>
      <c r="S12" s="44"/>
      <c r="T12" s="44"/>
      <c r="U12" s="44"/>
      <c r="V12" s="44"/>
      <c r="W12" s="44"/>
      <c r="X12" s="44"/>
      <c r="Y12" s="44"/>
      <c r="Z12" s="44"/>
      <c r="AA12" s="44"/>
      <c r="AB12" s="44"/>
    </row>
    <row r="13" spans="1:28" ht="51">
      <c r="A13" s="70">
        <f t="shared" si="2"/>
        <v>6</v>
      </c>
      <c r="B13" s="70" t="s">
        <v>36</v>
      </c>
      <c r="C13" s="119" t="s">
        <v>37</v>
      </c>
      <c r="D13" s="31" t="s">
        <v>38</v>
      </c>
      <c r="E13" s="31" t="s">
        <v>136</v>
      </c>
      <c r="F13" s="31" t="s">
        <v>39</v>
      </c>
      <c r="G13" s="31" t="s">
        <v>137</v>
      </c>
      <c r="H13" s="51" t="s">
        <v>1416</v>
      </c>
      <c r="I13" s="31" t="s">
        <v>138</v>
      </c>
      <c r="J13" s="51" t="s">
        <v>139</v>
      </c>
      <c r="K13" s="34">
        <f t="shared" si="0"/>
        <v>4</v>
      </c>
      <c r="L13" s="34">
        <v>2</v>
      </c>
      <c r="M13" s="114">
        <f t="shared" si="1"/>
        <v>10</v>
      </c>
      <c r="N13" s="44"/>
      <c r="O13" s="44"/>
      <c r="P13" s="44"/>
      <c r="Q13" s="44"/>
      <c r="R13" s="44"/>
      <c r="S13" s="44"/>
      <c r="T13" s="44"/>
      <c r="U13" s="44"/>
      <c r="V13" s="44"/>
      <c r="W13" s="44"/>
      <c r="X13" s="44"/>
      <c r="Y13" s="44"/>
      <c r="Z13" s="44"/>
      <c r="AA13" s="44"/>
      <c r="AB13" s="44"/>
    </row>
    <row r="14" spans="1:28" ht="38.25">
      <c r="A14" s="70">
        <f t="shared" si="2"/>
        <v>7</v>
      </c>
      <c r="B14" s="70" t="s">
        <v>12</v>
      </c>
      <c r="C14" s="193" t="s">
        <v>1100</v>
      </c>
      <c r="D14" s="70" t="s">
        <v>1099</v>
      </c>
      <c r="E14" s="31" t="s">
        <v>1102</v>
      </c>
      <c r="F14" s="31" t="s">
        <v>1103</v>
      </c>
      <c r="G14" s="31" t="s">
        <v>1101</v>
      </c>
      <c r="H14" s="51" t="s">
        <v>1104</v>
      </c>
      <c r="I14" s="31" t="s">
        <v>28</v>
      </c>
      <c r="J14" s="51" t="s">
        <v>1454</v>
      </c>
      <c r="K14" s="34">
        <f t="shared" si="0"/>
        <v>2</v>
      </c>
      <c r="L14" s="34">
        <v>2</v>
      </c>
      <c r="M14" s="114">
        <f t="shared" ref="M14:M23" si="3">20*L14/K14</f>
        <v>20</v>
      </c>
      <c r="N14" s="44"/>
      <c r="O14" s="44"/>
      <c r="P14" s="44"/>
      <c r="Q14" s="44"/>
      <c r="R14" s="44"/>
      <c r="S14" s="44"/>
      <c r="T14" s="44"/>
      <c r="U14" s="44"/>
      <c r="V14" s="44"/>
      <c r="W14" s="44"/>
      <c r="X14" s="44"/>
      <c r="Y14" s="44"/>
      <c r="Z14" s="44"/>
      <c r="AA14" s="44"/>
      <c r="AB14" s="44"/>
    </row>
    <row r="15" spans="1:28" ht="89.25">
      <c r="A15" s="70">
        <f t="shared" si="2"/>
        <v>8</v>
      </c>
      <c r="B15" s="70" t="s">
        <v>915</v>
      </c>
      <c r="C15" s="119" t="s">
        <v>89</v>
      </c>
      <c r="D15" s="31" t="s">
        <v>19</v>
      </c>
      <c r="E15" s="31" t="s">
        <v>20</v>
      </c>
      <c r="F15" s="31" t="s">
        <v>21</v>
      </c>
      <c r="G15" s="31" t="s">
        <v>92</v>
      </c>
      <c r="H15" s="51" t="s">
        <v>22</v>
      </c>
      <c r="I15" s="31" t="s">
        <v>263</v>
      </c>
      <c r="J15" s="51" t="s">
        <v>272</v>
      </c>
      <c r="K15" s="215" t="s">
        <v>265</v>
      </c>
      <c r="L15" s="36">
        <v>2</v>
      </c>
      <c r="M15" s="161">
        <f t="shared" si="3"/>
        <v>13.333333333333334</v>
      </c>
      <c r="N15" s="44"/>
      <c r="O15" s="44"/>
      <c r="P15" s="44"/>
      <c r="Q15" s="44"/>
      <c r="R15" s="44"/>
      <c r="S15" s="44"/>
      <c r="T15" s="44"/>
      <c r="U15" s="44"/>
      <c r="V15" s="44"/>
      <c r="W15" s="44"/>
      <c r="X15" s="44"/>
      <c r="Y15" s="44"/>
      <c r="Z15" s="44"/>
      <c r="AA15" s="44"/>
      <c r="AB15" s="44"/>
    </row>
    <row r="16" spans="1:28" ht="76.5">
      <c r="A16" s="70">
        <f t="shared" ref="A16:A23" si="4">A15+1</f>
        <v>9</v>
      </c>
      <c r="B16" s="70" t="s">
        <v>1170</v>
      </c>
      <c r="C16" s="180" t="s">
        <v>250</v>
      </c>
      <c r="D16" s="181" t="s">
        <v>251</v>
      </c>
      <c r="E16" s="181" t="s">
        <v>1981</v>
      </c>
      <c r="F16" s="31" t="s">
        <v>252</v>
      </c>
      <c r="G16" s="31" t="s">
        <v>253</v>
      </c>
      <c r="H16" s="51" t="s">
        <v>254</v>
      </c>
      <c r="I16" s="31" t="s">
        <v>255</v>
      </c>
      <c r="J16" s="51" t="s">
        <v>256</v>
      </c>
      <c r="K16" s="215">
        <f>1+LEN(C16)-LEN(SUBSTITUTE(C16,",",""))</f>
        <v>6</v>
      </c>
      <c r="L16" s="36">
        <v>3</v>
      </c>
      <c r="M16" s="161">
        <f t="shared" si="3"/>
        <v>10</v>
      </c>
      <c r="N16" s="44"/>
      <c r="O16" s="44"/>
      <c r="P16" s="44"/>
      <c r="Q16" s="44"/>
      <c r="R16" s="44"/>
      <c r="S16" s="44"/>
      <c r="T16" s="44"/>
      <c r="U16" s="44"/>
      <c r="V16" s="44"/>
      <c r="W16" s="44"/>
      <c r="X16" s="44"/>
      <c r="Y16" s="44"/>
      <c r="Z16" s="44"/>
      <c r="AA16" s="44"/>
      <c r="AB16" s="44"/>
    </row>
    <row r="17" spans="1:28" ht="102">
      <c r="A17" s="70">
        <f t="shared" si="4"/>
        <v>10</v>
      </c>
      <c r="B17" s="70" t="s">
        <v>70</v>
      </c>
      <c r="C17" s="192" t="s">
        <v>257</v>
      </c>
      <c r="D17" s="181" t="s">
        <v>258</v>
      </c>
      <c r="E17" s="181" t="s">
        <v>259</v>
      </c>
      <c r="F17" s="31" t="s">
        <v>260</v>
      </c>
      <c r="G17" s="31" t="s">
        <v>261</v>
      </c>
      <c r="H17" s="51" t="s">
        <v>262</v>
      </c>
      <c r="I17" s="31" t="s">
        <v>263</v>
      </c>
      <c r="J17" s="51" t="s">
        <v>264</v>
      </c>
      <c r="K17" s="215" t="s">
        <v>265</v>
      </c>
      <c r="L17" s="36">
        <v>2</v>
      </c>
      <c r="M17" s="161">
        <f t="shared" si="3"/>
        <v>13.333333333333334</v>
      </c>
      <c r="N17" s="44"/>
      <c r="O17" s="44"/>
      <c r="P17" s="44"/>
      <c r="Q17" s="44"/>
      <c r="R17" s="44"/>
      <c r="S17" s="44"/>
      <c r="T17" s="44"/>
      <c r="U17" s="44"/>
      <c r="V17" s="44"/>
      <c r="W17" s="44"/>
      <c r="X17" s="44"/>
      <c r="Y17" s="44"/>
      <c r="Z17" s="44"/>
      <c r="AA17" s="44"/>
      <c r="AB17" s="44"/>
    </row>
    <row r="18" spans="1:28" ht="89.25">
      <c r="A18" s="70">
        <f t="shared" si="4"/>
        <v>11</v>
      </c>
      <c r="B18" s="70" t="s">
        <v>266</v>
      </c>
      <c r="C18" s="119" t="s">
        <v>267</v>
      </c>
      <c r="D18" s="31" t="s">
        <v>268</v>
      </c>
      <c r="E18" s="31" t="s">
        <v>1980</v>
      </c>
      <c r="F18" s="31" t="s">
        <v>269</v>
      </c>
      <c r="G18" s="31" t="s">
        <v>270</v>
      </c>
      <c r="H18" s="51" t="s">
        <v>271</v>
      </c>
      <c r="I18" s="31" t="s">
        <v>255</v>
      </c>
      <c r="J18" s="51" t="s">
        <v>256</v>
      </c>
      <c r="K18" s="215">
        <f>1+LEN(C18)-LEN(SUBSTITUTE(C18,",",""))</f>
        <v>5</v>
      </c>
      <c r="L18" s="36">
        <v>3</v>
      </c>
      <c r="M18" s="161">
        <f t="shared" si="3"/>
        <v>12</v>
      </c>
      <c r="N18" s="44"/>
      <c r="O18" s="44"/>
      <c r="P18" s="44"/>
      <c r="Q18" s="44"/>
      <c r="R18" s="44"/>
      <c r="S18" s="44"/>
      <c r="T18" s="44"/>
      <c r="U18" s="44"/>
      <c r="V18" s="44"/>
      <c r="W18" s="44"/>
      <c r="X18" s="44"/>
      <c r="Y18" s="44"/>
      <c r="Z18" s="44"/>
      <c r="AA18" s="44"/>
      <c r="AB18" s="44"/>
    </row>
    <row r="19" spans="1:28" ht="76.5">
      <c r="A19" s="70">
        <f t="shared" si="4"/>
        <v>12</v>
      </c>
      <c r="B19" s="70" t="s">
        <v>56</v>
      </c>
      <c r="C19" s="157" t="s">
        <v>1957</v>
      </c>
      <c r="D19" s="31" t="s">
        <v>1958</v>
      </c>
      <c r="E19" s="31" t="s">
        <v>1959</v>
      </c>
      <c r="F19" s="31" t="s">
        <v>1960</v>
      </c>
      <c r="G19" s="31" t="s">
        <v>1961</v>
      </c>
      <c r="H19" s="244" t="s">
        <v>1962</v>
      </c>
      <c r="I19" s="31" t="s">
        <v>28</v>
      </c>
      <c r="J19" s="244" t="s">
        <v>1963</v>
      </c>
      <c r="K19" s="30">
        <f>1+LEN(C19)-LEN(SUBSTITUTE(C19,",",""))</f>
        <v>3</v>
      </c>
      <c r="L19" s="30">
        <v>1</v>
      </c>
      <c r="M19" s="189">
        <f t="shared" si="3"/>
        <v>6.666666666666667</v>
      </c>
      <c r="N19" s="44"/>
      <c r="O19" s="44"/>
      <c r="P19" s="44"/>
      <c r="Q19" s="44"/>
      <c r="R19" s="44"/>
      <c r="S19" s="44"/>
      <c r="T19" s="44"/>
      <c r="U19" s="44"/>
      <c r="V19" s="44"/>
      <c r="W19" s="44"/>
      <c r="X19" s="44"/>
      <c r="Y19" s="44"/>
      <c r="Z19" s="44"/>
      <c r="AA19" s="44"/>
      <c r="AB19" s="44"/>
    </row>
    <row r="20" spans="1:28" ht="51">
      <c r="A20" s="70">
        <f t="shared" si="4"/>
        <v>13</v>
      </c>
      <c r="B20" s="70" t="s">
        <v>1468</v>
      </c>
      <c r="C20" s="157" t="s">
        <v>1964</v>
      </c>
      <c r="D20" s="31" t="s">
        <v>1965</v>
      </c>
      <c r="E20" s="31" t="s">
        <v>1959</v>
      </c>
      <c r="F20" s="31" t="s">
        <v>1966</v>
      </c>
      <c r="G20" s="31" t="s">
        <v>1961</v>
      </c>
      <c r="H20" s="244" t="s">
        <v>1962</v>
      </c>
      <c r="I20" s="31" t="s">
        <v>28</v>
      </c>
      <c r="J20" s="244" t="s">
        <v>1963</v>
      </c>
      <c r="K20" s="30">
        <f>1+LEN(C20)-LEN(SUBSTITUTE(C20,",",""))</f>
        <v>4</v>
      </c>
      <c r="L20" s="30">
        <v>1</v>
      </c>
      <c r="M20" s="189">
        <f t="shared" si="3"/>
        <v>5</v>
      </c>
      <c r="N20" s="44"/>
      <c r="O20" s="44"/>
      <c r="P20" s="44"/>
      <c r="Q20" s="44"/>
      <c r="R20" s="44"/>
      <c r="S20" s="44"/>
      <c r="T20" s="44"/>
      <c r="U20" s="44"/>
      <c r="V20" s="44"/>
      <c r="W20" s="44"/>
      <c r="X20" s="44"/>
      <c r="Y20" s="44"/>
      <c r="Z20" s="44"/>
      <c r="AA20" s="44"/>
      <c r="AB20" s="44"/>
    </row>
    <row r="21" spans="1:28" ht="76.5">
      <c r="A21" s="70">
        <f t="shared" si="4"/>
        <v>14</v>
      </c>
      <c r="B21" s="70" t="s">
        <v>1088</v>
      </c>
      <c r="C21" s="70" t="s">
        <v>1967</v>
      </c>
      <c r="D21" s="31" t="s">
        <v>1968</v>
      </c>
      <c r="E21" s="31" t="s">
        <v>1959</v>
      </c>
      <c r="F21" s="31" t="s">
        <v>1969</v>
      </c>
      <c r="G21" s="31" t="s">
        <v>1961</v>
      </c>
      <c r="H21" s="244" t="s">
        <v>1962</v>
      </c>
      <c r="I21" s="31" t="s">
        <v>28</v>
      </c>
      <c r="J21" s="244" t="s">
        <v>1963</v>
      </c>
      <c r="K21" s="30">
        <f>1+LEN(C21)-LEN(SUBSTITUTE(C21,",",""))</f>
        <v>4</v>
      </c>
      <c r="L21" s="30">
        <v>1</v>
      </c>
      <c r="M21" s="189">
        <f t="shared" si="3"/>
        <v>5</v>
      </c>
    </row>
    <row r="22" spans="1:28" ht="51">
      <c r="A22" s="70">
        <f t="shared" si="4"/>
        <v>15</v>
      </c>
      <c r="B22" s="245" t="s">
        <v>1970</v>
      </c>
      <c r="C22" s="157" t="s">
        <v>1971</v>
      </c>
      <c r="D22" s="183" t="s">
        <v>1972</v>
      </c>
      <c r="E22" s="183" t="s">
        <v>1979</v>
      </c>
      <c r="F22" s="183" t="s">
        <v>1978</v>
      </c>
      <c r="G22" s="246" t="s">
        <v>1973</v>
      </c>
      <c r="H22" s="51" t="s">
        <v>1974</v>
      </c>
      <c r="I22" s="246" t="s">
        <v>28</v>
      </c>
      <c r="J22" s="51" t="s">
        <v>1984</v>
      </c>
      <c r="K22" s="36">
        <f>1+LEN(C22)-LEN(SUBSTITUTE(C22,",",""))</f>
        <v>1</v>
      </c>
      <c r="L22" s="36">
        <v>1</v>
      </c>
      <c r="M22" s="161">
        <f t="shared" si="3"/>
        <v>20</v>
      </c>
    </row>
    <row r="23" spans="1:28" ht="102">
      <c r="A23" s="70">
        <f t="shared" si="4"/>
        <v>16</v>
      </c>
      <c r="B23" s="245" t="s">
        <v>1975</v>
      </c>
      <c r="C23" s="157" t="s">
        <v>1986</v>
      </c>
      <c r="D23" s="183" t="s">
        <v>1976</v>
      </c>
      <c r="E23" s="183" t="s">
        <v>1983</v>
      </c>
      <c r="F23" s="183" t="s">
        <v>1982</v>
      </c>
      <c r="G23" s="59" t="s">
        <v>1977</v>
      </c>
      <c r="H23" s="51" t="s">
        <v>1985</v>
      </c>
      <c r="I23" s="246" t="s">
        <v>255</v>
      </c>
      <c r="J23" s="51" t="s">
        <v>1987</v>
      </c>
      <c r="K23" s="36">
        <v>7</v>
      </c>
      <c r="L23" s="36">
        <v>1</v>
      </c>
      <c r="M23" s="161">
        <f t="shared" si="3"/>
        <v>2.8571428571428572</v>
      </c>
    </row>
  </sheetData>
  <mergeCells count="3">
    <mergeCell ref="A3:F3"/>
    <mergeCell ref="K7:L7"/>
    <mergeCell ref="B5:L5"/>
  </mergeCells>
  <phoneticPr fontId="8" type="noConversion"/>
  <hyperlinks>
    <hyperlink ref="H8" r:id="rId1"/>
    <hyperlink ref="J8" r:id="rId2"/>
    <hyperlink ref="H9" r:id="rId3"/>
    <hyperlink ref="J10" r:id="rId4"/>
    <hyperlink ref="H10" r:id="rId5"/>
    <hyperlink ref="J11" r:id="rId6"/>
    <hyperlink ref="H11" r:id="rId7"/>
    <hyperlink ref="J12" r:id="rId8"/>
    <hyperlink ref="H12" r:id="rId9"/>
    <hyperlink ref="J13" r:id="rId10"/>
    <hyperlink ref="H13" r:id="rId11"/>
    <hyperlink ref="J9" r:id="rId12"/>
    <hyperlink ref="J14" r:id="rId13"/>
    <hyperlink ref="H14" r:id="rId14"/>
    <hyperlink ref="H15" r:id="rId15"/>
    <hyperlink ref="H18" r:id="rId16"/>
    <hyperlink ref="J18" r:id="rId17"/>
    <hyperlink ref="J16" r:id="rId18"/>
    <hyperlink ref="H16" r:id="rId19"/>
    <hyperlink ref="J15" r:id="rId20"/>
    <hyperlink ref="J19" r:id="rId21"/>
    <hyperlink ref="H19" r:id="rId22"/>
    <hyperlink ref="H20" r:id="rId23"/>
    <hyperlink ref="H21" r:id="rId24"/>
    <hyperlink ref="J20" r:id="rId25"/>
    <hyperlink ref="J21" r:id="rId26"/>
    <hyperlink ref="H22" r:id="rId27" display="http://www.ceser.in/ceserp/index.php/ijai/article/view/811"/>
    <hyperlink ref="J22" r:id="rId28"/>
    <hyperlink ref="H23" r:id="rId29"/>
    <hyperlink ref="J23" r:id="rId30"/>
  </hyperlinks>
  <printOptions horizontalCentered="1"/>
  <pageMargins left="0.23622047244094491" right="0.23622047244094491" top="1.0629921259842521" bottom="0.74803149606299213" header="0.51181102362204722" footer="0.31496062992125984"/>
  <pageSetup paperSize="9" scale="70" fitToHeight="100" orientation="landscape" r:id="rId31"/>
  <headerFooter alignWithMargins="0">
    <oddHeader>&amp;CCentrul de Cercetare în Ingineria Sistemelor Automate http://www.aut.upt.ro/centru-cercetare/</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AB57"/>
  <sheetViews>
    <sheetView zoomScale="75" zoomScaleNormal="130" workbookViewId="0">
      <selection activeCell="M57" sqref="A3:M57"/>
    </sheetView>
  </sheetViews>
  <sheetFormatPr defaultColWidth="8.85546875" defaultRowHeight="12.75"/>
  <cols>
    <col min="1" max="1" width="4.7109375" customWidth="1"/>
    <col min="2" max="2" width="10.85546875" customWidth="1"/>
    <col min="3" max="3" width="14.85546875" customWidth="1"/>
    <col min="4" max="4" width="22.28515625" customWidth="1"/>
    <col min="5" max="5" width="24.28515625" customWidth="1"/>
    <col min="6" max="6" width="20" customWidth="1"/>
    <col min="7" max="7" width="10.7109375" customWidth="1"/>
    <col min="8" max="8" width="20.5703125" customWidth="1"/>
    <col min="9" max="9" width="23.85546875" customWidth="1"/>
    <col min="10" max="10" width="23.42578125" customWidth="1"/>
    <col min="11" max="11" width="9.28515625" customWidth="1"/>
    <col min="12" max="12" width="6.7109375" customWidth="1"/>
    <col min="13" max="13" width="11.85546875" customWidth="1"/>
  </cols>
  <sheetData>
    <row r="1" spans="1:28">
      <c r="A1" s="75"/>
      <c r="B1" s="75"/>
      <c r="C1" s="75"/>
      <c r="D1" s="75"/>
      <c r="E1" s="75"/>
      <c r="F1" s="75"/>
      <c r="G1" s="75"/>
      <c r="H1" s="75"/>
      <c r="I1" s="75"/>
      <c r="J1" s="75"/>
      <c r="K1" s="75"/>
      <c r="L1" s="44"/>
      <c r="M1" s="44"/>
      <c r="N1" s="44"/>
      <c r="O1" s="44"/>
      <c r="P1" s="44"/>
      <c r="Q1" s="44"/>
      <c r="R1" s="44"/>
      <c r="S1" s="44"/>
      <c r="T1" s="44"/>
      <c r="U1" s="44"/>
      <c r="V1" s="44"/>
      <c r="W1" s="44"/>
      <c r="X1" s="44"/>
      <c r="Y1" s="44"/>
      <c r="Z1" s="44"/>
      <c r="AA1" s="44"/>
      <c r="AB1" s="44"/>
    </row>
    <row r="2" spans="1:28">
      <c r="A2" s="80"/>
      <c r="B2" s="80"/>
      <c r="C2" s="80"/>
      <c r="D2" s="38"/>
      <c r="E2" s="38"/>
      <c r="F2" s="38"/>
      <c r="G2" s="38"/>
      <c r="H2" s="38"/>
      <c r="I2" s="38"/>
      <c r="J2" s="38"/>
      <c r="K2" s="75"/>
      <c r="L2" s="44"/>
      <c r="M2" s="44"/>
      <c r="N2" s="44"/>
      <c r="O2" s="44"/>
      <c r="P2" s="44"/>
      <c r="Q2" s="44"/>
      <c r="R2" s="44"/>
      <c r="S2" s="44"/>
      <c r="T2" s="44"/>
      <c r="U2" s="44"/>
      <c r="V2" s="44"/>
      <c r="W2" s="44"/>
      <c r="X2" s="44"/>
      <c r="Y2" s="44"/>
      <c r="Z2" s="44"/>
      <c r="AA2" s="44"/>
      <c r="AB2" s="44"/>
    </row>
    <row r="3" spans="1:28" ht="15">
      <c r="A3" s="312" t="s">
        <v>515</v>
      </c>
      <c r="B3" s="314"/>
      <c r="C3" s="314"/>
      <c r="D3" s="314"/>
      <c r="E3" s="314"/>
      <c r="F3" s="314"/>
      <c r="G3" s="314"/>
      <c r="H3" s="38"/>
      <c r="I3" s="38"/>
      <c r="J3" s="38"/>
      <c r="K3" s="75"/>
      <c r="L3" s="44"/>
      <c r="M3" s="44"/>
      <c r="N3" s="44"/>
      <c r="O3" s="44"/>
      <c r="P3" s="44"/>
      <c r="Q3" s="44"/>
      <c r="R3" s="44"/>
      <c r="S3" s="44"/>
      <c r="T3" s="44"/>
      <c r="U3" s="44"/>
      <c r="V3" s="44"/>
      <c r="W3" s="44"/>
      <c r="X3" s="44"/>
      <c r="Y3" s="44"/>
      <c r="Z3" s="44"/>
      <c r="AA3" s="44"/>
      <c r="AB3" s="44"/>
    </row>
    <row r="4" spans="1:28">
      <c r="A4" s="76"/>
      <c r="B4" s="44"/>
      <c r="C4" s="44"/>
      <c r="D4" s="44"/>
      <c r="E4" s="44"/>
      <c r="F4" s="44"/>
      <c r="G4" s="44"/>
      <c r="H4" s="38"/>
      <c r="I4" s="38"/>
      <c r="J4" s="38"/>
      <c r="K4" s="75"/>
      <c r="L4" s="44"/>
      <c r="M4" s="44"/>
      <c r="N4" s="44"/>
      <c r="O4" s="44"/>
      <c r="P4" s="44"/>
      <c r="Q4" s="44"/>
      <c r="R4" s="44"/>
      <c r="S4" s="44"/>
      <c r="T4" s="44"/>
      <c r="U4" s="44"/>
      <c r="V4" s="44"/>
      <c r="W4" s="44"/>
      <c r="X4" s="44"/>
      <c r="Y4" s="44"/>
      <c r="Z4" s="44"/>
      <c r="AA4" s="44"/>
      <c r="AB4" s="44"/>
    </row>
    <row r="5" spans="1:28" ht="15.75" customHeight="1">
      <c r="A5" s="14"/>
      <c r="B5" s="309" t="s">
        <v>510</v>
      </c>
      <c r="C5" s="309"/>
      <c r="D5" s="309"/>
      <c r="E5" s="309"/>
      <c r="F5" s="309"/>
      <c r="G5" s="309"/>
      <c r="H5" s="309"/>
      <c r="I5" s="309"/>
      <c r="J5" s="309"/>
      <c r="K5" s="309"/>
      <c r="L5" s="309"/>
      <c r="M5" s="116">
        <f>SUM(M8:M796)</f>
        <v>361.142857142857</v>
      </c>
    </row>
    <row r="6" spans="1:28">
      <c r="A6" s="38"/>
      <c r="B6" s="38"/>
      <c r="C6" s="38"/>
      <c r="D6" s="76"/>
      <c r="E6" s="77"/>
      <c r="F6" s="77"/>
      <c r="G6" s="38"/>
      <c r="H6" s="38"/>
      <c r="I6" s="38"/>
      <c r="J6" s="38"/>
      <c r="K6" s="75"/>
      <c r="L6" s="44"/>
      <c r="M6" s="44"/>
      <c r="N6" s="44"/>
      <c r="O6" s="44"/>
      <c r="P6" s="44"/>
      <c r="Q6" s="44"/>
      <c r="R6" s="44"/>
      <c r="S6" s="44"/>
      <c r="T6" s="44"/>
      <c r="U6" s="44"/>
      <c r="V6" s="44"/>
      <c r="W6" s="44"/>
      <c r="X6" s="44"/>
      <c r="Y6" s="44"/>
      <c r="Z6" s="44"/>
      <c r="AA6" s="44"/>
      <c r="AB6" s="44"/>
    </row>
    <row r="7" spans="1:28" s="72" customFormat="1" ht="38.25">
      <c r="A7" s="73" t="s">
        <v>470</v>
      </c>
      <c r="B7" s="73" t="s">
        <v>507</v>
      </c>
      <c r="C7" s="73" t="s">
        <v>473</v>
      </c>
      <c r="D7" s="73" t="s">
        <v>1451</v>
      </c>
      <c r="E7" s="73" t="s">
        <v>442</v>
      </c>
      <c r="F7" s="73" t="s">
        <v>438</v>
      </c>
      <c r="G7" s="73" t="s">
        <v>439</v>
      </c>
      <c r="H7" s="73" t="s">
        <v>141</v>
      </c>
      <c r="I7" s="73" t="s">
        <v>443</v>
      </c>
      <c r="J7" s="73" t="s">
        <v>1428</v>
      </c>
      <c r="K7" s="307" t="s">
        <v>1275</v>
      </c>
      <c r="L7" s="308"/>
      <c r="M7" s="122" t="s">
        <v>505</v>
      </c>
    </row>
    <row r="8" spans="1:28" s="72" customFormat="1" ht="89.25">
      <c r="A8" s="70">
        <v>1</v>
      </c>
      <c r="B8" s="40" t="s">
        <v>1582</v>
      </c>
      <c r="C8" s="40" t="s">
        <v>1383</v>
      </c>
      <c r="D8" s="40" t="s">
        <v>1379</v>
      </c>
      <c r="E8" s="40" t="s">
        <v>1380</v>
      </c>
      <c r="F8" s="40" t="s">
        <v>1386</v>
      </c>
      <c r="G8" s="40" t="s">
        <v>1381</v>
      </c>
      <c r="H8" s="71" t="s">
        <v>115</v>
      </c>
      <c r="I8" s="70" t="s">
        <v>436</v>
      </c>
      <c r="J8" s="71" t="s">
        <v>1382</v>
      </c>
      <c r="K8" s="34">
        <f t="shared" ref="K8:K24" si="0">1+LEN(C8)-LEN(SUBSTITUTE(C8,",",""))</f>
        <v>4</v>
      </c>
      <c r="L8" s="34">
        <v>1</v>
      </c>
      <c r="M8" s="114">
        <f t="shared" ref="M8:M24" si="1">16*L8/K8</f>
        <v>4</v>
      </c>
    </row>
    <row r="9" spans="1:28" s="72" customFormat="1" ht="89.25">
      <c r="A9" s="70">
        <f t="shared" ref="A9:A25" si="2">A8+1</f>
        <v>2</v>
      </c>
      <c r="B9" s="70" t="s">
        <v>1582</v>
      </c>
      <c r="C9" s="40" t="s">
        <v>1385</v>
      </c>
      <c r="D9" s="40" t="s">
        <v>1384</v>
      </c>
      <c r="E9" s="40" t="s">
        <v>1380</v>
      </c>
      <c r="F9" s="40" t="s">
        <v>1387</v>
      </c>
      <c r="G9" s="40" t="s">
        <v>1381</v>
      </c>
      <c r="H9" s="71" t="s">
        <v>115</v>
      </c>
      <c r="I9" s="70" t="s">
        <v>436</v>
      </c>
      <c r="J9" s="71" t="s">
        <v>1382</v>
      </c>
      <c r="K9" s="34">
        <f t="shared" si="0"/>
        <v>4</v>
      </c>
      <c r="L9" s="34">
        <v>2</v>
      </c>
      <c r="M9" s="114">
        <f t="shared" si="1"/>
        <v>8</v>
      </c>
    </row>
    <row r="10" spans="1:28" s="72" customFormat="1" ht="102">
      <c r="A10" s="70">
        <f t="shared" si="2"/>
        <v>3</v>
      </c>
      <c r="B10" s="70" t="s">
        <v>1582</v>
      </c>
      <c r="C10" s="40" t="s">
        <v>149</v>
      </c>
      <c r="D10" s="40" t="s">
        <v>148</v>
      </c>
      <c r="E10" s="40" t="s">
        <v>1380</v>
      </c>
      <c r="F10" s="40" t="s">
        <v>153</v>
      </c>
      <c r="G10" s="40" t="s">
        <v>1381</v>
      </c>
      <c r="H10" s="71" t="s">
        <v>115</v>
      </c>
      <c r="I10" s="70" t="s">
        <v>436</v>
      </c>
      <c r="J10" s="71" t="s">
        <v>1382</v>
      </c>
      <c r="K10" s="34">
        <f t="shared" si="0"/>
        <v>5</v>
      </c>
      <c r="L10" s="34">
        <v>2</v>
      </c>
      <c r="M10" s="114">
        <f t="shared" si="1"/>
        <v>6.4</v>
      </c>
    </row>
    <row r="11" spans="1:28" s="72" customFormat="1" ht="114.75">
      <c r="A11" s="70">
        <f t="shared" si="2"/>
        <v>4</v>
      </c>
      <c r="B11" s="70" t="s">
        <v>1582</v>
      </c>
      <c r="C11" s="40" t="s">
        <v>151</v>
      </c>
      <c r="D11" s="40" t="s">
        <v>150</v>
      </c>
      <c r="E11" s="40" t="s">
        <v>1380</v>
      </c>
      <c r="F11" s="40" t="s">
        <v>154</v>
      </c>
      <c r="G11" s="40" t="s">
        <v>1381</v>
      </c>
      <c r="H11" s="71" t="s">
        <v>115</v>
      </c>
      <c r="I11" s="70" t="s">
        <v>436</v>
      </c>
      <c r="J11" s="71" t="s">
        <v>1382</v>
      </c>
      <c r="K11" s="34">
        <f t="shared" si="0"/>
        <v>7</v>
      </c>
      <c r="L11" s="34">
        <v>2</v>
      </c>
      <c r="M11" s="114">
        <f t="shared" si="1"/>
        <v>4.5714285714285712</v>
      </c>
    </row>
    <row r="12" spans="1:28" s="72" customFormat="1" ht="89.25">
      <c r="A12" s="70">
        <f t="shared" si="2"/>
        <v>5</v>
      </c>
      <c r="B12" s="70" t="s">
        <v>1582</v>
      </c>
      <c r="C12" s="40" t="s">
        <v>156</v>
      </c>
      <c r="D12" s="40" t="s">
        <v>152</v>
      </c>
      <c r="E12" s="40" t="s">
        <v>1380</v>
      </c>
      <c r="F12" s="40" t="s">
        <v>155</v>
      </c>
      <c r="G12" s="40" t="s">
        <v>1381</v>
      </c>
      <c r="H12" s="71" t="s">
        <v>115</v>
      </c>
      <c r="I12" s="70" t="s">
        <v>436</v>
      </c>
      <c r="J12" s="71" t="s">
        <v>1382</v>
      </c>
      <c r="K12" s="34">
        <f t="shared" si="0"/>
        <v>3</v>
      </c>
      <c r="L12" s="34">
        <v>1</v>
      </c>
      <c r="M12" s="114">
        <f t="shared" si="1"/>
        <v>5.333333333333333</v>
      </c>
    </row>
    <row r="13" spans="1:28" s="72" customFormat="1" ht="114.75">
      <c r="A13" s="70">
        <f t="shared" si="2"/>
        <v>6</v>
      </c>
      <c r="B13" s="70" t="s">
        <v>1582</v>
      </c>
      <c r="C13" s="163" t="s">
        <v>159</v>
      </c>
      <c r="D13" s="40" t="s">
        <v>157</v>
      </c>
      <c r="E13" s="40" t="s">
        <v>1380</v>
      </c>
      <c r="F13" s="40" t="s">
        <v>158</v>
      </c>
      <c r="G13" s="40" t="s">
        <v>1381</v>
      </c>
      <c r="H13" s="71" t="s">
        <v>115</v>
      </c>
      <c r="I13" s="70" t="s">
        <v>436</v>
      </c>
      <c r="J13" s="71" t="s">
        <v>1382</v>
      </c>
      <c r="K13" s="34">
        <f t="shared" si="0"/>
        <v>6</v>
      </c>
      <c r="L13" s="34">
        <v>3</v>
      </c>
      <c r="M13" s="114">
        <f t="shared" si="1"/>
        <v>8</v>
      </c>
    </row>
    <row r="14" spans="1:28" s="72" customFormat="1" ht="63.75">
      <c r="A14" s="70">
        <f t="shared" si="2"/>
        <v>7</v>
      </c>
      <c r="B14" s="70" t="s">
        <v>1582</v>
      </c>
      <c r="C14" s="70" t="s">
        <v>1068</v>
      </c>
      <c r="D14" s="70" t="s">
        <v>1397</v>
      </c>
      <c r="E14" s="70" t="s">
        <v>1452</v>
      </c>
      <c r="F14" s="70" t="s">
        <v>142</v>
      </c>
      <c r="G14" s="70" t="s">
        <v>425</v>
      </c>
      <c r="H14" s="71" t="s">
        <v>426</v>
      </c>
      <c r="I14" s="70" t="s">
        <v>436</v>
      </c>
      <c r="J14" s="71" t="s">
        <v>427</v>
      </c>
      <c r="K14" s="34">
        <f t="shared" si="0"/>
        <v>3</v>
      </c>
      <c r="L14" s="34">
        <v>1</v>
      </c>
      <c r="M14" s="114">
        <f t="shared" si="1"/>
        <v>5.333333333333333</v>
      </c>
    </row>
    <row r="15" spans="1:28" s="72" customFormat="1" ht="89.25">
      <c r="A15" s="70">
        <f t="shared" si="2"/>
        <v>8</v>
      </c>
      <c r="B15" s="70" t="s">
        <v>509</v>
      </c>
      <c r="C15" s="40" t="s">
        <v>1014</v>
      </c>
      <c r="D15" s="40" t="s">
        <v>1009</v>
      </c>
      <c r="E15" s="40" t="s">
        <v>1010</v>
      </c>
      <c r="F15" s="40" t="s">
        <v>1017</v>
      </c>
      <c r="G15" s="40" t="s">
        <v>1011</v>
      </c>
      <c r="H15" s="71" t="s">
        <v>1012</v>
      </c>
      <c r="I15" s="70" t="s">
        <v>436</v>
      </c>
      <c r="J15" s="71" t="s">
        <v>1013</v>
      </c>
      <c r="K15" s="34">
        <f t="shared" si="0"/>
        <v>5</v>
      </c>
      <c r="L15" s="34">
        <v>2</v>
      </c>
      <c r="M15" s="114">
        <f t="shared" si="1"/>
        <v>6.4</v>
      </c>
    </row>
    <row r="16" spans="1:28" s="72" customFormat="1" ht="114.75">
      <c r="A16" s="70">
        <f t="shared" si="2"/>
        <v>9</v>
      </c>
      <c r="B16" s="70" t="s">
        <v>509</v>
      </c>
      <c r="C16" s="163" t="s">
        <v>1018</v>
      </c>
      <c r="D16" s="40" t="s">
        <v>1015</v>
      </c>
      <c r="E16" s="40" t="s">
        <v>1010</v>
      </c>
      <c r="F16" s="40" t="s">
        <v>1016</v>
      </c>
      <c r="G16" s="40" t="s">
        <v>1011</v>
      </c>
      <c r="H16" s="71" t="s">
        <v>1012</v>
      </c>
      <c r="I16" s="70" t="s">
        <v>436</v>
      </c>
      <c r="J16" s="71" t="s">
        <v>1013</v>
      </c>
      <c r="K16" s="34">
        <f t="shared" si="0"/>
        <v>7</v>
      </c>
      <c r="L16" s="34">
        <v>3</v>
      </c>
      <c r="M16" s="114">
        <f t="shared" si="1"/>
        <v>6.8571428571428568</v>
      </c>
    </row>
    <row r="17" spans="1:13" s="72" customFormat="1" ht="114.75">
      <c r="A17" s="70">
        <f t="shared" si="2"/>
        <v>10</v>
      </c>
      <c r="B17" s="70" t="s">
        <v>1070</v>
      </c>
      <c r="C17" s="163" t="s">
        <v>1024</v>
      </c>
      <c r="D17" s="40" t="s">
        <v>1019</v>
      </c>
      <c r="E17" s="40" t="s">
        <v>1020</v>
      </c>
      <c r="F17" s="40" t="s">
        <v>1021</v>
      </c>
      <c r="G17" s="40" t="s">
        <v>1022</v>
      </c>
      <c r="H17" s="33" t="s">
        <v>1023</v>
      </c>
      <c r="I17" s="70" t="s">
        <v>436</v>
      </c>
      <c r="J17" s="71" t="s">
        <v>1025</v>
      </c>
      <c r="K17" s="34">
        <f t="shared" si="0"/>
        <v>7</v>
      </c>
      <c r="L17" s="34">
        <v>4</v>
      </c>
      <c r="M17" s="114">
        <f t="shared" si="1"/>
        <v>9.1428571428571423</v>
      </c>
    </row>
    <row r="18" spans="1:13" s="72" customFormat="1" ht="76.5">
      <c r="A18" s="70">
        <f t="shared" si="2"/>
        <v>11</v>
      </c>
      <c r="B18" s="70" t="s">
        <v>1071</v>
      </c>
      <c r="C18" s="119" t="s">
        <v>1026</v>
      </c>
      <c r="D18" s="70" t="s">
        <v>1027</v>
      </c>
      <c r="E18" s="70" t="s">
        <v>1030</v>
      </c>
      <c r="F18" s="70" t="s">
        <v>1028</v>
      </c>
      <c r="G18" s="70" t="s">
        <v>1029</v>
      </c>
      <c r="H18" s="71" t="s">
        <v>1031</v>
      </c>
      <c r="I18" s="70" t="s">
        <v>28</v>
      </c>
      <c r="J18" s="71" t="s">
        <v>1455</v>
      </c>
      <c r="K18" s="34">
        <f t="shared" si="0"/>
        <v>6</v>
      </c>
      <c r="L18" s="34">
        <v>3</v>
      </c>
      <c r="M18" s="114">
        <f t="shared" si="1"/>
        <v>8</v>
      </c>
    </row>
    <row r="19" spans="1:13" s="72" customFormat="1" ht="76.5">
      <c r="A19" s="70">
        <f t="shared" si="2"/>
        <v>12</v>
      </c>
      <c r="B19" s="70" t="s">
        <v>1071</v>
      </c>
      <c r="C19" s="119" t="s">
        <v>1033</v>
      </c>
      <c r="D19" s="70" t="s">
        <v>1032</v>
      </c>
      <c r="E19" s="70" t="s">
        <v>1030</v>
      </c>
      <c r="F19" s="70" t="s">
        <v>1616</v>
      </c>
      <c r="G19" s="70" t="s">
        <v>1029</v>
      </c>
      <c r="H19" s="71" t="s">
        <v>1031</v>
      </c>
      <c r="I19" s="70" t="s">
        <v>28</v>
      </c>
      <c r="J19" s="71" t="s">
        <v>1455</v>
      </c>
      <c r="K19" s="34">
        <f t="shared" si="0"/>
        <v>5</v>
      </c>
      <c r="L19" s="34">
        <v>4</v>
      </c>
      <c r="M19" s="114">
        <f t="shared" si="1"/>
        <v>12.8</v>
      </c>
    </row>
    <row r="20" spans="1:13" s="72" customFormat="1" ht="102">
      <c r="A20" s="70">
        <f t="shared" si="2"/>
        <v>13</v>
      </c>
      <c r="B20" s="70" t="s">
        <v>1070</v>
      </c>
      <c r="C20" s="184" t="s">
        <v>1038</v>
      </c>
      <c r="D20" s="36" t="s">
        <v>1034</v>
      </c>
      <c r="E20" s="36" t="s">
        <v>1042</v>
      </c>
      <c r="F20" s="36" t="s">
        <v>1035</v>
      </c>
      <c r="G20" s="183" t="s">
        <v>1036</v>
      </c>
      <c r="H20" s="51" t="s">
        <v>1037</v>
      </c>
      <c r="I20" s="70" t="s">
        <v>436</v>
      </c>
      <c r="J20" s="71" t="s">
        <v>1039</v>
      </c>
      <c r="K20" s="34">
        <f t="shared" si="0"/>
        <v>6</v>
      </c>
      <c r="L20" s="34">
        <v>4</v>
      </c>
      <c r="M20" s="114">
        <f t="shared" si="1"/>
        <v>10.666666666666666</v>
      </c>
    </row>
    <row r="21" spans="1:13" s="72" customFormat="1" ht="102">
      <c r="A21" s="70">
        <f t="shared" si="2"/>
        <v>14</v>
      </c>
      <c r="B21" s="70" t="s">
        <v>1070</v>
      </c>
      <c r="C21" s="184" t="s">
        <v>1043</v>
      </c>
      <c r="D21" s="36" t="s">
        <v>1041</v>
      </c>
      <c r="E21" s="36" t="s">
        <v>1042</v>
      </c>
      <c r="F21" s="36" t="s">
        <v>1040</v>
      </c>
      <c r="G21" s="183" t="s">
        <v>1036</v>
      </c>
      <c r="H21" s="51" t="s">
        <v>1037</v>
      </c>
      <c r="I21" s="70" t="s">
        <v>436</v>
      </c>
      <c r="J21" s="71" t="s">
        <v>1039</v>
      </c>
      <c r="K21" s="34">
        <f t="shared" si="0"/>
        <v>6</v>
      </c>
      <c r="L21" s="34">
        <v>4</v>
      </c>
      <c r="M21" s="114">
        <f t="shared" si="1"/>
        <v>10.666666666666666</v>
      </c>
    </row>
    <row r="22" spans="1:13" s="72" customFormat="1" ht="89.25">
      <c r="A22" s="70">
        <f t="shared" si="2"/>
        <v>15</v>
      </c>
      <c r="B22" s="40" t="s">
        <v>1050</v>
      </c>
      <c r="C22" s="185" t="s">
        <v>1051</v>
      </c>
      <c r="D22" s="40" t="s">
        <v>1044</v>
      </c>
      <c r="E22" s="40" t="s">
        <v>1045</v>
      </c>
      <c r="F22" s="40" t="s">
        <v>1053</v>
      </c>
      <c r="G22" s="40" t="s">
        <v>1046</v>
      </c>
      <c r="H22" s="33" t="s">
        <v>1047</v>
      </c>
      <c r="I22" s="183" t="s">
        <v>1048</v>
      </c>
      <c r="J22" s="33" t="s">
        <v>1049</v>
      </c>
      <c r="K22" s="34">
        <f t="shared" si="0"/>
        <v>4</v>
      </c>
      <c r="L22" s="34">
        <v>1</v>
      </c>
      <c r="M22" s="114">
        <f t="shared" si="1"/>
        <v>4</v>
      </c>
    </row>
    <row r="23" spans="1:13" s="72" customFormat="1" ht="63.75">
      <c r="A23" s="70">
        <f t="shared" si="2"/>
        <v>16</v>
      </c>
      <c r="B23" s="40" t="s">
        <v>70</v>
      </c>
      <c r="C23" s="119" t="s">
        <v>1059</v>
      </c>
      <c r="D23" s="70" t="s">
        <v>1052</v>
      </c>
      <c r="E23" s="70" t="s">
        <v>1056</v>
      </c>
      <c r="F23" s="70" t="s">
        <v>1055</v>
      </c>
      <c r="G23" s="70" t="s">
        <v>1054</v>
      </c>
      <c r="H23" s="71" t="s">
        <v>1057</v>
      </c>
      <c r="I23" s="70" t="s">
        <v>436</v>
      </c>
      <c r="J23" s="71" t="s">
        <v>1058</v>
      </c>
      <c r="K23" s="34">
        <f t="shared" si="0"/>
        <v>6</v>
      </c>
      <c r="L23" s="34">
        <v>3</v>
      </c>
      <c r="M23" s="114">
        <f t="shared" si="1"/>
        <v>8</v>
      </c>
    </row>
    <row r="24" spans="1:13" s="72" customFormat="1" ht="63.75">
      <c r="A24" s="70">
        <f t="shared" si="2"/>
        <v>17</v>
      </c>
      <c r="B24" s="40" t="s">
        <v>1064</v>
      </c>
      <c r="C24" s="119" t="s">
        <v>1060</v>
      </c>
      <c r="D24" s="70" t="s">
        <v>1062</v>
      </c>
      <c r="E24" s="70" t="s">
        <v>1067</v>
      </c>
      <c r="F24" s="70" t="s">
        <v>1065</v>
      </c>
      <c r="G24" s="70" t="s">
        <v>1066</v>
      </c>
      <c r="H24" s="71" t="s">
        <v>1063</v>
      </c>
      <c r="I24" s="70" t="s">
        <v>436</v>
      </c>
      <c r="J24" s="71" t="s">
        <v>1061</v>
      </c>
      <c r="K24" s="34">
        <f t="shared" si="0"/>
        <v>3</v>
      </c>
      <c r="L24" s="34">
        <v>2</v>
      </c>
      <c r="M24" s="114">
        <f t="shared" si="1"/>
        <v>10.666666666666666</v>
      </c>
    </row>
    <row r="25" spans="1:13" s="72" customFormat="1" ht="102">
      <c r="A25" s="70">
        <f t="shared" si="2"/>
        <v>18</v>
      </c>
      <c r="B25" s="40" t="s">
        <v>1071</v>
      </c>
      <c r="C25" s="40" t="s">
        <v>1142</v>
      </c>
      <c r="D25" s="40" t="s">
        <v>1136</v>
      </c>
      <c r="E25" s="40" t="s">
        <v>1137</v>
      </c>
      <c r="F25" s="40" t="s">
        <v>1138</v>
      </c>
      <c r="G25" s="40" t="s">
        <v>1139</v>
      </c>
      <c r="H25" s="33" t="s">
        <v>1140</v>
      </c>
      <c r="I25" s="183" t="s">
        <v>436</v>
      </c>
      <c r="J25" s="33" t="s">
        <v>1141</v>
      </c>
      <c r="K25" s="34">
        <f>1+LEN(C25)-LEN(SUBSTITUTE(C25,",",""))</f>
        <v>6</v>
      </c>
      <c r="L25" s="34">
        <v>2</v>
      </c>
      <c r="M25" s="114">
        <f>16*L25/K25</f>
        <v>5.333333333333333</v>
      </c>
    </row>
    <row r="26" spans="1:13" s="72" customFormat="1" ht="63.75">
      <c r="A26" s="70">
        <f t="shared" ref="A26:A57" si="3">A25+1</f>
        <v>19</v>
      </c>
      <c r="B26" s="40" t="s">
        <v>1071</v>
      </c>
      <c r="C26" s="40" t="s">
        <v>1146</v>
      </c>
      <c r="D26" s="40" t="s">
        <v>1143</v>
      </c>
      <c r="E26" s="40" t="s">
        <v>1137</v>
      </c>
      <c r="F26" s="40" t="s">
        <v>1144</v>
      </c>
      <c r="G26" s="40" t="s">
        <v>1139</v>
      </c>
      <c r="H26" s="33" t="s">
        <v>1140</v>
      </c>
      <c r="I26" s="183" t="s">
        <v>436</v>
      </c>
      <c r="J26" s="33" t="s">
        <v>1145</v>
      </c>
      <c r="K26" s="34">
        <f>1+LEN(C26)-LEN(SUBSTITUTE(C26,",",""))</f>
        <v>4</v>
      </c>
      <c r="L26" s="34">
        <v>1</v>
      </c>
      <c r="M26" s="114">
        <f>16*L26/K26</f>
        <v>4</v>
      </c>
    </row>
    <row r="27" spans="1:13" s="72" customFormat="1" ht="76.5">
      <c r="A27" s="70">
        <f t="shared" si="3"/>
        <v>20</v>
      </c>
      <c r="B27" s="70" t="s">
        <v>273</v>
      </c>
      <c r="C27" s="180" t="s">
        <v>274</v>
      </c>
      <c r="D27" s="181" t="s">
        <v>275</v>
      </c>
      <c r="E27" s="181" t="s">
        <v>276</v>
      </c>
      <c r="F27" s="181" t="s">
        <v>277</v>
      </c>
      <c r="G27" s="70" t="s">
        <v>278</v>
      </c>
      <c r="H27" s="71" t="s">
        <v>279</v>
      </c>
      <c r="I27" s="70" t="s">
        <v>436</v>
      </c>
      <c r="J27" s="71" t="s">
        <v>280</v>
      </c>
      <c r="K27" s="36">
        <f t="shared" ref="K27:K32" si="4">1+LEN(C27)-LEN(SUBSTITUTE(C27,",",""))</f>
        <v>5</v>
      </c>
      <c r="L27" s="36">
        <v>3</v>
      </c>
      <c r="M27" s="161">
        <f t="shared" ref="M27:M57" si="5">16*L27/K27</f>
        <v>9.6</v>
      </c>
    </row>
    <row r="28" spans="1:13" s="72" customFormat="1" ht="89.25">
      <c r="A28" s="70">
        <f t="shared" si="3"/>
        <v>21</v>
      </c>
      <c r="B28" s="70" t="s">
        <v>273</v>
      </c>
      <c r="C28" s="191" t="s">
        <v>281</v>
      </c>
      <c r="D28" s="170" t="s">
        <v>282</v>
      </c>
      <c r="E28" s="170" t="s">
        <v>276</v>
      </c>
      <c r="F28" s="181" t="s">
        <v>318</v>
      </c>
      <c r="G28" s="70" t="s">
        <v>278</v>
      </c>
      <c r="H28" s="71" t="s">
        <v>279</v>
      </c>
      <c r="I28" s="70" t="s">
        <v>436</v>
      </c>
      <c r="J28" s="71" t="s">
        <v>280</v>
      </c>
      <c r="K28" s="36">
        <f t="shared" si="4"/>
        <v>4</v>
      </c>
      <c r="L28" s="36">
        <v>4</v>
      </c>
      <c r="M28" s="161">
        <f t="shared" si="5"/>
        <v>16</v>
      </c>
    </row>
    <row r="29" spans="1:13" s="72" customFormat="1" ht="127.5">
      <c r="A29" s="70">
        <f t="shared" si="3"/>
        <v>22</v>
      </c>
      <c r="B29" s="70" t="s">
        <v>1582</v>
      </c>
      <c r="C29" s="180" t="s">
        <v>283</v>
      </c>
      <c r="D29" s="181" t="s">
        <v>284</v>
      </c>
      <c r="E29" s="170" t="s">
        <v>285</v>
      </c>
      <c r="F29" s="70" t="s">
        <v>317</v>
      </c>
      <c r="G29" s="70" t="s">
        <v>1381</v>
      </c>
      <c r="H29" s="71" t="s">
        <v>286</v>
      </c>
      <c r="I29" s="70" t="s">
        <v>436</v>
      </c>
      <c r="J29" s="71" t="s">
        <v>287</v>
      </c>
      <c r="K29" s="36">
        <f t="shared" si="4"/>
        <v>4</v>
      </c>
      <c r="L29" s="36">
        <v>3</v>
      </c>
      <c r="M29" s="161">
        <f t="shared" si="5"/>
        <v>12</v>
      </c>
    </row>
    <row r="30" spans="1:13" s="72" customFormat="1" ht="127.5">
      <c r="A30" s="70">
        <f t="shared" si="3"/>
        <v>23</v>
      </c>
      <c r="B30" s="70" t="s">
        <v>1582</v>
      </c>
      <c r="C30" s="191" t="s">
        <v>288</v>
      </c>
      <c r="D30" s="170" t="s">
        <v>289</v>
      </c>
      <c r="E30" s="170" t="s">
        <v>285</v>
      </c>
      <c r="F30" s="70" t="s">
        <v>319</v>
      </c>
      <c r="G30" s="70" t="s">
        <v>1381</v>
      </c>
      <c r="H30" s="71" t="s">
        <v>286</v>
      </c>
      <c r="I30" s="70" t="s">
        <v>436</v>
      </c>
      <c r="J30" s="71" t="s">
        <v>287</v>
      </c>
      <c r="K30" s="36">
        <f t="shared" si="4"/>
        <v>4</v>
      </c>
      <c r="L30" s="36">
        <v>3</v>
      </c>
      <c r="M30" s="161">
        <f t="shared" si="5"/>
        <v>12</v>
      </c>
    </row>
    <row r="31" spans="1:13" s="72" customFormat="1" ht="127.5">
      <c r="A31" s="70">
        <f t="shared" si="3"/>
        <v>24</v>
      </c>
      <c r="B31" s="70" t="s">
        <v>1582</v>
      </c>
      <c r="C31" s="182" t="s">
        <v>290</v>
      </c>
      <c r="D31" s="170" t="s">
        <v>291</v>
      </c>
      <c r="E31" s="170" t="s">
        <v>285</v>
      </c>
      <c r="F31" s="70" t="s">
        <v>320</v>
      </c>
      <c r="G31" s="70" t="s">
        <v>1381</v>
      </c>
      <c r="H31" s="71" t="s">
        <v>286</v>
      </c>
      <c r="I31" s="70" t="s">
        <v>436</v>
      </c>
      <c r="J31" s="71" t="s">
        <v>287</v>
      </c>
      <c r="K31" s="36">
        <f t="shared" si="4"/>
        <v>4</v>
      </c>
      <c r="L31" s="36">
        <v>3</v>
      </c>
      <c r="M31" s="161">
        <f t="shared" si="5"/>
        <v>12</v>
      </c>
    </row>
    <row r="32" spans="1:13" s="72" customFormat="1" ht="127.5">
      <c r="A32" s="70">
        <f t="shared" si="3"/>
        <v>25</v>
      </c>
      <c r="B32" s="70" t="s">
        <v>1582</v>
      </c>
      <c r="C32" s="170" t="s">
        <v>292</v>
      </c>
      <c r="D32" s="170" t="s">
        <v>293</v>
      </c>
      <c r="E32" s="170" t="s">
        <v>285</v>
      </c>
      <c r="F32" s="70" t="s">
        <v>321</v>
      </c>
      <c r="G32" s="70" t="s">
        <v>1381</v>
      </c>
      <c r="H32" s="71" t="s">
        <v>286</v>
      </c>
      <c r="I32" s="70" t="s">
        <v>436</v>
      </c>
      <c r="J32" s="71" t="s">
        <v>287</v>
      </c>
      <c r="K32" s="36">
        <f t="shared" si="4"/>
        <v>2</v>
      </c>
      <c r="L32" s="36">
        <v>1</v>
      </c>
      <c r="M32" s="161">
        <f t="shared" si="5"/>
        <v>8</v>
      </c>
    </row>
    <row r="33" spans="1:13" ht="76.5">
      <c r="A33" s="70">
        <f t="shared" si="3"/>
        <v>26</v>
      </c>
      <c r="B33" s="70" t="s">
        <v>1602</v>
      </c>
      <c r="C33" s="70" t="s">
        <v>1991</v>
      </c>
      <c r="D33" s="70" t="s">
        <v>294</v>
      </c>
      <c r="E33" s="70" t="s">
        <v>295</v>
      </c>
      <c r="F33" s="70" t="s">
        <v>296</v>
      </c>
      <c r="G33" s="70" t="s">
        <v>297</v>
      </c>
      <c r="H33" s="71" t="s">
        <v>298</v>
      </c>
      <c r="I33" s="70" t="s">
        <v>436</v>
      </c>
      <c r="J33" s="71" t="s">
        <v>299</v>
      </c>
      <c r="K33" s="36">
        <f>1+LEN(C33)-LEN(SUBSTITUTE(C33,",",""))</f>
        <v>4</v>
      </c>
      <c r="L33" s="36">
        <v>2</v>
      </c>
      <c r="M33" s="161">
        <f t="shared" si="5"/>
        <v>8</v>
      </c>
    </row>
    <row r="34" spans="1:13" ht="76.5">
      <c r="A34" s="70">
        <f t="shared" si="3"/>
        <v>27</v>
      </c>
      <c r="B34" s="70" t="s">
        <v>300</v>
      </c>
      <c r="C34" s="119" t="s">
        <v>1988</v>
      </c>
      <c r="D34" s="70" t="s">
        <v>301</v>
      </c>
      <c r="E34" s="70" t="s">
        <v>302</v>
      </c>
      <c r="F34" s="70" t="s">
        <v>303</v>
      </c>
      <c r="G34" s="70" t="s">
        <v>304</v>
      </c>
      <c r="H34" s="71" t="s">
        <v>305</v>
      </c>
      <c r="I34" s="70" t="s">
        <v>436</v>
      </c>
      <c r="J34" s="71" t="s">
        <v>306</v>
      </c>
      <c r="K34" s="36">
        <f>1+LEN(C34)-LEN(SUBSTITUTE(C34,",",""))</f>
        <v>4</v>
      </c>
      <c r="L34" s="36">
        <v>3</v>
      </c>
      <c r="M34" s="161">
        <f t="shared" si="5"/>
        <v>12</v>
      </c>
    </row>
    <row r="35" spans="1:13" ht="76.5">
      <c r="A35" s="70">
        <f t="shared" si="3"/>
        <v>28</v>
      </c>
      <c r="B35" s="216" t="s">
        <v>300</v>
      </c>
      <c r="C35" s="216" t="s">
        <v>1989</v>
      </c>
      <c r="D35" s="223" t="s">
        <v>307</v>
      </c>
      <c r="E35" s="223" t="s">
        <v>302</v>
      </c>
      <c r="F35" s="216" t="s">
        <v>322</v>
      </c>
      <c r="G35" s="216" t="s">
        <v>304</v>
      </c>
      <c r="H35" s="217" t="s">
        <v>305</v>
      </c>
      <c r="I35" s="216" t="s">
        <v>436</v>
      </c>
      <c r="J35" s="217" t="s">
        <v>308</v>
      </c>
      <c r="K35" s="202">
        <f>1+LEN(C35)-LEN(SUBSTITUTE(C35,",",""))</f>
        <v>4</v>
      </c>
      <c r="L35" s="218">
        <v>2</v>
      </c>
      <c r="M35" s="219">
        <f t="shared" si="5"/>
        <v>8</v>
      </c>
    </row>
    <row r="36" spans="1:13" ht="165.75">
      <c r="A36" s="70">
        <f t="shared" si="3"/>
        <v>29</v>
      </c>
      <c r="B36" s="216" t="s">
        <v>84</v>
      </c>
      <c r="C36" s="216" t="s">
        <v>315</v>
      </c>
      <c r="D36" s="223" t="s">
        <v>309</v>
      </c>
      <c r="E36" s="223" t="s">
        <v>316</v>
      </c>
      <c r="F36" s="183" t="s">
        <v>323</v>
      </c>
      <c r="G36" s="183" t="s">
        <v>310</v>
      </c>
      <c r="H36" s="51" t="s">
        <v>311</v>
      </c>
      <c r="I36" s="216" t="s">
        <v>436</v>
      </c>
      <c r="J36" s="220" t="s">
        <v>312</v>
      </c>
      <c r="K36" s="183">
        <v>5</v>
      </c>
      <c r="L36" s="183">
        <v>2</v>
      </c>
      <c r="M36" s="221">
        <f t="shared" si="5"/>
        <v>6.4</v>
      </c>
    </row>
    <row r="37" spans="1:13" ht="140.25">
      <c r="A37" s="70">
        <f t="shared" si="3"/>
        <v>30</v>
      </c>
      <c r="B37" s="183" t="s">
        <v>892</v>
      </c>
      <c r="C37" s="222" t="s">
        <v>1990</v>
      </c>
      <c r="D37" s="183" t="s">
        <v>313</v>
      </c>
      <c r="E37" s="183" t="s">
        <v>238</v>
      </c>
      <c r="F37" s="183" t="s">
        <v>324</v>
      </c>
      <c r="G37" s="183" t="s">
        <v>888</v>
      </c>
      <c r="H37" s="51" t="s">
        <v>891</v>
      </c>
      <c r="I37" s="70" t="s">
        <v>436</v>
      </c>
      <c r="J37" s="51" t="s">
        <v>314</v>
      </c>
      <c r="K37" s="183">
        <v>2</v>
      </c>
      <c r="L37" s="183">
        <v>2</v>
      </c>
      <c r="M37" s="183">
        <f t="shared" si="5"/>
        <v>16</v>
      </c>
    </row>
    <row r="38" spans="1:13" ht="63.75">
      <c r="A38" s="70">
        <f t="shared" si="3"/>
        <v>31</v>
      </c>
      <c r="B38" s="70" t="s">
        <v>1071</v>
      </c>
      <c r="C38" s="70" t="s">
        <v>1992</v>
      </c>
      <c r="D38" s="70" t="s">
        <v>1993</v>
      </c>
      <c r="E38" s="70" t="s">
        <v>1994</v>
      </c>
      <c r="F38" s="70" t="s">
        <v>1995</v>
      </c>
      <c r="G38" s="70" t="s">
        <v>2312</v>
      </c>
      <c r="H38" s="226" t="s">
        <v>1996</v>
      </c>
      <c r="I38" s="70" t="s">
        <v>436</v>
      </c>
      <c r="J38" s="226" t="s">
        <v>1997</v>
      </c>
      <c r="K38" s="36">
        <f t="shared" ref="K38:K57" si="6">1+LEN(C38)-LEN(SUBSTITUTE(C38,",",""))</f>
        <v>5</v>
      </c>
      <c r="L38" s="36">
        <v>1</v>
      </c>
      <c r="M38" s="161">
        <f t="shared" si="5"/>
        <v>3.2</v>
      </c>
    </row>
    <row r="39" spans="1:13" ht="63.75">
      <c r="A39" s="70">
        <f t="shared" si="3"/>
        <v>32</v>
      </c>
      <c r="B39" s="70" t="s">
        <v>1070</v>
      </c>
      <c r="C39" s="70" t="s">
        <v>1998</v>
      </c>
      <c r="D39" s="70" t="s">
        <v>1999</v>
      </c>
      <c r="E39" s="70" t="s">
        <v>2000</v>
      </c>
      <c r="F39" s="70" t="s">
        <v>2001</v>
      </c>
      <c r="G39" s="70" t="s">
        <v>2002</v>
      </c>
      <c r="H39" s="226" t="s">
        <v>1023</v>
      </c>
      <c r="I39" s="70" t="s">
        <v>436</v>
      </c>
      <c r="J39" s="226" t="s">
        <v>1025</v>
      </c>
      <c r="K39" s="36">
        <f t="shared" si="6"/>
        <v>5</v>
      </c>
      <c r="L39" s="36">
        <v>1</v>
      </c>
      <c r="M39" s="161">
        <f t="shared" si="5"/>
        <v>3.2</v>
      </c>
    </row>
    <row r="40" spans="1:13" ht="76.5">
      <c r="A40" s="70">
        <f t="shared" si="3"/>
        <v>33</v>
      </c>
      <c r="B40" s="70" t="s">
        <v>509</v>
      </c>
      <c r="C40" s="70" t="s">
        <v>2003</v>
      </c>
      <c r="D40" s="70" t="s">
        <v>2004</v>
      </c>
      <c r="E40" s="70" t="s">
        <v>2005</v>
      </c>
      <c r="F40" s="70" t="s">
        <v>2006</v>
      </c>
      <c r="G40" s="70" t="s">
        <v>2007</v>
      </c>
      <c r="H40" s="226" t="s">
        <v>2008</v>
      </c>
      <c r="I40" s="70" t="s">
        <v>436</v>
      </c>
      <c r="J40" s="226" t="s">
        <v>2009</v>
      </c>
      <c r="K40" s="36">
        <f t="shared" si="6"/>
        <v>2</v>
      </c>
      <c r="L40" s="36">
        <v>1</v>
      </c>
      <c r="M40" s="161">
        <f t="shared" si="5"/>
        <v>8</v>
      </c>
    </row>
    <row r="41" spans="1:13" ht="63.75">
      <c r="A41" s="70">
        <f t="shared" si="3"/>
        <v>34</v>
      </c>
      <c r="B41" s="70" t="s">
        <v>1582</v>
      </c>
      <c r="C41" s="70" t="s">
        <v>2010</v>
      </c>
      <c r="D41" s="70" t="s">
        <v>2011</v>
      </c>
      <c r="E41" s="70" t="s">
        <v>2012</v>
      </c>
      <c r="F41" s="70" t="s">
        <v>2013</v>
      </c>
      <c r="G41" s="70" t="s">
        <v>2014</v>
      </c>
      <c r="H41" s="226" t="s">
        <v>2015</v>
      </c>
      <c r="I41" s="70" t="s">
        <v>436</v>
      </c>
      <c r="J41" s="226" t="s">
        <v>2016</v>
      </c>
      <c r="K41" s="36">
        <f t="shared" si="6"/>
        <v>5</v>
      </c>
      <c r="L41" s="36">
        <v>1</v>
      </c>
      <c r="M41" s="161">
        <f t="shared" si="5"/>
        <v>3.2</v>
      </c>
    </row>
    <row r="42" spans="1:13" ht="63.75">
      <c r="A42" s="70">
        <f t="shared" si="3"/>
        <v>35</v>
      </c>
      <c r="B42" s="70" t="s">
        <v>1582</v>
      </c>
      <c r="C42" s="70" t="s">
        <v>2017</v>
      </c>
      <c r="D42" s="70" t="s">
        <v>2018</v>
      </c>
      <c r="E42" s="70" t="s">
        <v>2012</v>
      </c>
      <c r="F42" s="70" t="s">
        <v>2019</v>
      </c>
      <c r="G42" s="70" t="s">
        <v>2014</v>
      </c>
      <c r="H42" s="226" t="s">
        <v>2015</v>
      </c>
      <c r="I42" s="70" t="s">
        <v>436</v>
      </c>
      <c r="J42" s="226" t="s">
        <v>2016</v>
      </c>
      <c r="K42" s="36">
        <f t="shared" si="6"/>
        <v>5</v>
      </c>
      <c r="L42" s="36">
        <v>1</v>
      </c>
      <c r="M42" s="161">
        <f t="shared" si="5"/>
        <v>3.2</v>
      </c>
    </row>
    <row r="43" spans="1:13" ht="76.5">
      <c r="A43" s="70">
        <f t="shared" si="3"/>
        <v>36</v>
      </c>
      <c r="B43" s="70" t="s">
        <v>1582</v>
      </c>
      <c r="C43" s="70" t="s">
        <v>2020</v>
      </c>
      <c r="D43" s="70" t="s">
        <v>2021</v>
      </c>
      <c r="E43" s="70" t="s">
        <v>2012</v>
      </c>
      <c r="F43" s="70" t="s">
        <v>2022</v>
      </c>
      <c r="G43" s="70" t="s">
        <v>2014</v>
      </c>
      <c r="H43" s="226" t="s">
        <v>2015</v>
      </c>
      <c r="I43" s="70" t="s">
        <v>436</v>
      </c>
      <c r="J43" s="226" t="s">
        <v>2016</v>
      </c>
      <c r="K43" s="36">
        <f t="shared" si="6"/>
        <v>5</v>
      </c>
      <c r="L43" s="36">
        <v>1</v>
      </c>
      <c r="M43" s="161">
        <f t="shared" si="5"/>
        <v>3.2</v>
      </c>
    </row>
    <row r="44" spans="1:13" ht="76.5">
      <c r="A44" s="70">
        <f t="shared" si="3"/>
        <v>37</v>
      </c>
      <c r="B44" s="70" t="s">
        <v>1582</v>
      </c>
      <c r="C44" s="247" t="s">
        <v>2023</v>
      </c>
      <c r="D44" s="247" t="s">
        <v>2024</v>
      </c>
      <c r="E44" s="70" t="s">
        <v>2012</v>
      </c>
      <c r="F44" s="247" t="s">
        <v>2025</v>
      </c>
      <c r="G44" s="70" t="s">
        <v>2014</v>
      </c>
      <c r="H44" s="226" t="s">
        <v>2015</v>
      </c>
      <c r="I44" s="70" t="s">
        <v>436</v>
      </c>
      <c r="J44" s="226" t="s">
        <v>2016</v>
      </c>
      <c r="K44" s="36">
        <f t="shared" si="6"/>
        <v>5</v>
      </c>
      <c r="L44" s="36">
        <v>1</v>
      </c>
      <c r="M44" s="161">
        <f t="shared" si="5"/>
        <v>3.2</v>
      </c>
    </row>
    <row r="45" spans="1:13" ht="63.75">
      <c r="A45" s="70">
        <f t="shared" si="3"/>
        <v>38</v>
      </c>
      <c r="B45" s="70" t="s">
        <v>1582</v>
      </c>
      <c r="C45" s="70" t="s">
        <v>2715</v>
      </c>
      <c r="D45" s="70" t="s">
        <v>2026</v>
      </c>
      <c r="E45" s="70" t="s">
        <v>2012</v>
      </c>
      <c r="F45" s="70" t="s">
        <v>2027</v>
      </c>
      <c r="G45" s="70" t="s">
        <v>2014</v>
      </c>
      <c r="H45" s="226" t="s">
        <v>2015</v>
      </c>
      <c r="I45" s="70" t="s">
        <v>436</v>
      </c>
      <c r="J45" s="226" t="s">
        <v>2016</v>
      </c>
      <c r="K45" s="36">
        <f t="shared" si="6"/>
        <v>3</v>
      </c>
      <c r="L45" s="36">
        <v>2</v>
      </c>
      <c r="M45" s="161">
        <f t="shared" si="5"/>
        <v>10.666666666666666</v>
      </c>
    </row>
    <row r="46" spans="1:13" ht="76.5">
      <c r="A46" s="70">
        <f t="shared" si="3"/>
        <v>39</v>
      </c>
      <c r="B46" s="239" t="s">
        <v>69</v>
      </c>
      <c r="C46" s="192" t="s">
        <v>2083</v>
      </c>
      <c r="D46" s="192" t="s">
        <v>2028</v>
      </c>
      <c r="E46" s="192" t="s">
        <v>2084</v>
      </c>
      <c r="F46" s="192" t="s">
        <v>2082</v>
      </c>
      <c r="G46" s="192" t="s">
        <v>2029</v>
      </c>
      <c r="H46" s="226" t="s">
        <v>2015</v>
      </c>
      <c r="I46" s="70" t="s">
        <v>436</v>
      </c>
      <c r="J46" s="71" t="s">
        <v>2723</v>
      </c>
      <c r="K46" s="36">
        <f t="shared" si="6"/>
        <v>3</v>
      </c>
      <c r="L46" s="30">
        <v>1</v>
      </c>
      <c r="M46" s="189">
        <f t="shared" si="5"/>
        <v>5.333333333333333</v>
      </c>
    </row>
    <row r="47" spans="1:13" ht="63.75">
      <c r="A47" s="70">
        <f t="shared" si="3"/>
        <v>40</v>
      </c>
      <c r="B47" s="86" t="s">
        <v>69</v>
      </c>
      <c r="C47" s="63" t="s">
        <v>2086</v>
      </c>
      <c r="D47" s="86" t="s">
        <v>2030</v>
      </c>
      <c r="E47" s="86" t="s">
        <v>2062</v>
      </c>
      <c r="F47" s="192" t="s">
        <v>2085</v>
      </c>
      <c r="G47" s="86" t="s">
        <v>217</v>
      </c>
      <c r="H47" s="71" t="s">
        <v>218</v>
      </c>
      <c r="I47" s="70" t="s">
        <v>436</v>
      </c>
      <c r="J47" s="71" t="s">
        <v>2087</v>
      </c>
      <c r="K47" s="36">
        <f t="shared" si="6"/>
        <v>3</v>
      </c>
      <c r="L47" s="30">
        <v>1</v>
      </c>
      <c r="M47" s="189">
        <f t="shared" si="5"/>
        <v>5.333333333333333</v>
      </c>
    </row>
    <row r="48" spans="1:13" ht="51">
      <c r="A48" s="70">
        <f t="shared" si="3"/>
        <v>41</v>
      </c>
      <c r="B48" s="248" t="s">
        <v>1612</v>
      </c>
      <c r="C48" s="192" t="s">
        <v>2088</v>
      </c>
      <c r="D48" s="192" t="s">
        <v>2034</v>
      </c>
      <c r="E48" s="192" t="s">
        <v>2079</v>
      </c>
      <c r="F48" s="192" t="s">
        <v>2091</v>
      </c>
      <c r="G48" s="192" t="s">
        <v>2035</v>
      </c>
      <c r="H48" s="71" t="s">
        <v>2089</v>
      </c>
      <c r="I48" s="70" t="s">
        <v>255</v>
      </c>
      <c r="J48" s="71" t="s">
        <v>2090</v>
      </c>
      <c r="K48" s="36">
        <f t="shared" si="6"/>
        <v>4</v>
      </c>
      <c r="L48" s="36">
        <v>1</v>
      </c>
      <c r="M48" s="161">
        <f t="shared" si="5"/>
        <v>4</v>
      </c>
    </row>
    <row r="49" spans="1:13" ht="63.75">
      <c r="A49" s="70">
        <f t="shared" si="3"/>
        <v>42</v>
      </c>
      <c r="B49" s="239" t="s">
        <v>2093</v>
      </c>
      <c r="C49" s="192" t="s">
        <v>2092</v>
      </c>
      <c r="D49" s="192" t="s">
        <v>2037</v>
      </c>
      <c r="E49" s="192" t="s">
        <v>2038</v>
      </c>
      <c r="F49" s="192" t="s">
        <v>2094</v>
      </c>
      <c r="G49" s="192" t="s">
        <v>2039</v>
      </c>
      <c r="H49" s="71" t="s">
        <v>2096</v>
      </c>
      <c r="I49" s="70" t="s">
        <v>436</v>
      </c>
      <c r="J49" s="71" t="s">
        <v>2095</v>
      </c>
      <c r="K49" s="36">
        <f t="shared" si="6"/>
        <v>4</v>
      </c>
      <c r="L49" s="36">
        <v>1</v>
      </c>
      <c r="M49" s="161">
        <f t="shared" si="5"/>
        <v>4</v>
      </c>
    </row>
    <row r="50" spans="1:13" ht="89.25">
      <c r="A50" s="70">
        <f t="shared" si="3"/>
        <v>43</v>
      </c>
      <c r="B50" s="86" t="s">
        <v>1582</v>
      </c>
      <c r="C50" s="63" t="s">
        <v>2097</v>
      </c>
      <c r="D50" s="86" t="s">
        <v>2101</v>
      </c>
      <c r="E50" s="40" t="s">
        <v>1380</v>
      </c>
      <c r="F50" s="94" t="s">
        <v>2098</v>
      </c>
      <c r="G50" s="40" t="s">
        <v>1381</v>
      </c>
      <c r="H50" s="249" t="s">
        <v>286</v>
      </c>
      <c r="I50" s="70" t="s">
        <v>436</v>
      </c>
      <c r="J50" s="71" t="s">
        <v>1382</v>
      </c>
      <c r="K50" s="36">
        <f t="shared" si="6"/>
        <v>2</v>
      </c>
      <c r="L50" s="36">
        <v>1</v>
      </c>
      <c r="M50" s="161">
        <f t="shared" si="5"/>
        <v>8</v>
      </c>
    </row>
    <row r="51" spans="1:13" ht="51">
      <c r="A51" s="70">
        <f t="shared" si="3"/>
        <v>44</v>
      </c>
      <c r="B51" s="86" t="s">
        <v>1931</v>
      </c>
      <c r="C51" s="86" t="s">
        <v>2100</v>
      </c>
      <c r="D51" s="86" t="s">
        <v>2040</v>
      </c>
      <c r="E51" s="86" t="s">
        <v>2105</v>
      </c>
      <c r="F51" s="94" t="s">
        <v>2099</v>
      </c>
      <c r="G51" s="86" t="s">
        <v>2103</v>
      </c>
      <c r="H51" s="71" t="s">
        <v>2102</v>
      </c>
      <c r="I51" s="70" t="s">
        <v>436</v>
      </c>
      <c r="J51" s="71" t="s">
        <v>2102</v>
      </c>
      <c r="K51" s="36">
        <f t="shared" si="6"/>
        <v>3</v>
      </c>
      <c r="L51" s="36">
        <v>1</v>
      </c>
      <c r="M51" s="161">
        <f t="shared" si="5"/>
        <v>5.333333333333333</v>
      </c>
    </row>
    <row r="52" spans="1:13" ht="51">
      <c r="A52" s="70">
        <f t="shared" si="3"/>
        <v>45</v>
      </c>
      <c r="B52" s="86" t="s">
        <v>1931</v>
      </c>
      <c r="C52" s="86" t="s">
        <v>2106</v>
      </c>
      <c r="D52" s="86" t="s">
        <v>2041</v>
      </c>
      <c r="E52" s="86" t="s">
        <v>2105</v>
      </c>
      <c r="F52" s="94" t="s">
        <v>2104</v>
      </c>
      <c r="G52" s="86" t="s">
        <v>2103</v>
      </c>
      <c r="H52" s="71" t="s">
        <v>2102</v>
      </c>
      <c r="I52" s="70" t="s">
        <v>436</v>
      </c>
      <c r="J52" s="71" t="s">
        <v>2102</v>
      </c>
      <c r="K52" s="36">
        <f t="shared" si="6"/>
        <v>3</v>
      </c>
      <c r="L52" s="36">
        <v>1</v>
      </c>
      <c r="M52" s="161">
        <f t="shared" si="5"/>
        <v>5.333333333333333</v>
      </c>
    </row>
    <row r="53" spans="1:13" ht="89.25">
      <c r="A53" s="70">
        <f t="shared" si="3"/>
        <v>46</v>
      </c>
      <c r="B53" s="245" t="s">
        <v>1582</v>
      </c>
      <c r="C53" s="86" t="s">
        <v>2057</v>
      </c>
      <c r="D53" s="86" t="s">
        <v>2042</v>
      </c>
      <c r="E53" s="40" t="s">
        <v>1380</v>
      </c>
      <c r="F53" s="94" t="s">
        <v>2056</v>
      </c>
      <c r="G53" s="40" t="s">
        <v>1381</v>
      </c>
      <c r="H53" s="249" t="s">
        <v>286</v>
      </c>
      <c r="I53" s="70" t="s">
        <v>436</v>
      </c>
      <c r="J53" s="71" t="s">
        <v>1382</v>
      </c>
      <c r="K53" s="36">
        <f t="shared" si="6"/>
        <v>4</v>
      </c>
      <c r="L53" s="36">
        <v>2</v>
      </c>
      <c r="M53" s="161">
        <f t="shared" si="5"/>
        <v>8</v>
      </c>
    </row>
    <row r="54" spans="1:13" ht="102">
      <c r="A54" s="70">
        <f t="shared" si="3"/>
        <v>47</v>
      </c>
      <c r="B54" s="250" t="s">
        <v>69</v>
      </c>
      <c r="C54" s="253" t="s">
        <v>2045</v>
      </c>
      <c r="D54" s="86" t="s">
        <v>2046</v>
      </c>
      <c r="E54" s="40" t="s">
        <v>2066</v>
      </c>
      <c r="F54" s="255" t="s">
        <v>2065</v>
      </c>
      <c r="G54" s="40" t="s">
        <v>2064</v>
      </c>
      <c r="H54" s="251" t="s">
        <v>2047</v>
      </c>
      <c r="I54" s="70" t="s">
        <v>255</v>
      </c>
      <c r="J54" s="217" t="s">
        <v>2063</v>
      </c>
      <c r="K54" s="36">
        <f t="shared" si="6"/>
        <v>7</v>
      </c>
      <c r="L54" s="202">
        <v>1</v>
      </c>
      <c r="M54" s="161">
        <f t="shared" si="5"/>
        <v>2.2857142857142856</v>
      </c>
    </row>
    <row r="55" spans="1:13" ht="102">
      <c r="A55" s="70">
        <f t="shared" si="3"/>
        <v>48</v>
      </c>
      <c r="B55" s="255" t="s">
        <v>1201</v>
      </c>
      <c r="C55" s="212" t="s">
        <v>2068</v>
      </c>
      <c r="D55" s="86" t="s">
        <v>2048</v>
      </c>
      <c r="E55" s="40" t="s">
        <v>2073</v>
      </c>
      <c r="F55" s="255" t="s">
        <v>2067</v>
      </c>
      <c r="G55" s="40" t="s">
        <v>2049</v>
      </c>
      <c r="H55" s="217" t="s">
        <v>2050</v>
      </c>
      <c r="I55" s="70" t="s">
        <v>255</v>
      </c>
      <c r="J55" s="71" t="s">
        <v>2072</v>
      </c>
      <c r="K55" s="36">
        <f t="shared" si="6"/>
        <v>7</v>
      </c>
      <c r="L55" s="202">
        <v>1</v>
      </c>
      <c r="M55" s="161">
        <f t="shared" si="5"/>
        <v>2.2857142857142856</v>
      </c>
    </row>
    <row r="56" spans="1:13" ht="76.5">
      <c r="A56" s="70">
        <f t="shared" si="3"/>
        <v>49</v>
      </c>
      <c r="B56" s="255" t="s">
        <v>10</v>
      </c>
      <c r="C56" s="254" t="s">
        <v>2051</v>
      </c>
      <c r="D56" s="86" t="s">
        <v>2052</v>
      </c>
      <c r="E56" s="40" t="s">
        <v>2074</v>
      </c>
      <c r="F56" s="255" t="s">
        <v>2069</v>
      </c>
      <c r="G56" s="40" t="s">
        <v>2053</v>
      </c>
      <c r="H56" s="71" t="s">
        <v>2076</v>
      </c>
      <c r="I56" s="70" t="s">
        <v>255</v>
      </c>
      <c r="J56" s="71" t="s">
        <v>2077</v>
      </c>
      <c r="K56" s="36">
        <f t="shared" si="6"/>
        <v>5</v>
      </c>
      <c r="L56" s="202">
        <v>1</v>
      </c>
      <c r="M56" s="161">
        <f t="shared" si="5"/>
        <v>3.2</v>
      </c>
    </row>
    <row r="57" spans="1:13" ht="76.5">
      <c r="A57" s="70">
        <f t="shared" si="3"/>
        <v>50</v>
      </c>
      <c r="B57" s="94" t="s">
        <v>892</v>
      </c>
      <c r="C57" s="256" t="s">
        <v>2078</v>
      </c>
      <c r="D57" s="86" t="s">
        <v>2054</v>
      </c>
      <c r="E57" s="40" t="s">
        <v>2075</v>
      </c>
      <c r="F57" s="94" t="s">
        <v>2070</v>
      </c>
      <c r="G57" s="40" t="s">
        <v>2071</v>
      </c>
      <c r="H57" s="71" t="s">
        <v>2055</v>
      </c>
      <c r="I57" s="70" t="s">
        <v>28</v>
      </c>
      <c r="J57" s="71" t="s">
        <v>1455</v>
      </c>
      <c r="K57" s="34">
        <f t="shared" si="6"/>
        <v>4</v>
      </c>
      <c r="L57" s="34">
        <v>3</v>
      </c>
      <c r="M57" s="114">
        <f t="shared" si="5"/>
        <v>12</v>
      </c>
    </row>
  </sheetData>
  <mergeCells count="3">
    <mergeCell ref="A3:G3"/>
    <mergeCell ref="B5:L5"/>
    <mergeCell ref="K7:L7"/>
  </mergeCells>
  <phoneticPr fontId="8" type="noConversion"/>
  <hyperlinks>
    <hyperlink ref="H14" r:id="rId1"/>
    <hyperlink ref="J14" r:id="rId2"/>
    <hyperlink ref="H8" r:id="rId3"/>
    <hyperlink ref="H9" r:id="rId4"/>
    <hyperlink ref="J8" r:id="rId5"/>
    <hyperlink ref="J9" r:id="rId6"/>
    <hyperlink ref="H10" r:id="rId7"/>
    <hyperlink ref="J10" r:id="rId8"/>
    <hyperlink ref="H11" r:id="rId9"/>
    <hyperlink ref="J11" r:id="rId10"/>
    <hyperlink ref="H12" r:id="rId11"/>
    <hyperlink ref="J12" r:id="rId12"/>
    <hyperlink ref="H13" r:id="rId13"/>
    <hyperlink ref="J13" r:id="rId14"/>
    <hyperlink ref="H15" r:id="rId15"/>
    <hyperlink ref="J15" r:id="rId16"/>
    <hyperlink ref="H16" r:id="rId17"/>
    <hyperlink ref="J16" r:id="rId18"/>
    <hyperlink ref="H17" r:id="rId19"/>
    <hyperlink ref="J17" r:id="rId20"/>
    <hyperlink ref="H18" r:id="rId21"/>
    <hyperlink ref="H19" r:id="rId22"/>
    <hyperlink ref="H20" r:id="rId23"/>
    <hyperlink ref="J20" r:id="rId24"/>
    <hyperlink ref="H21" r:id="rId25"/>
    <hyperlink ref="J21" r:id="rId26"/>
    <hyperlink ref="H22" r:id="rId27"/>
    <hyperlink ref="J22" r:id="rId28"/>
    <hyperlink ref="H23" r:id="rId29"/>
    <hyperlink ref="J23" r:id="rId30"/>
    <hyperlink ref="J24" r:id="rId31"/>
    <hyperlink ref="H24" r:id="rId32"/>
    <hyperlink ref="J18" r:id="rId33"/>
    <hyperlink ref="J19" r:id="rId34"/>
    <hyperlink ref="H25" r:id="rId35"/>
    <hyperlink ref="J25" r:id="rId36"/>
    <hyperlink ref="H26" r:id="rId37"/>
    <hyperlink ref="J26" r:id="rId38"/>
    <hyperlink ref="H28" r:id="rId39"/>
    <hyperlink ref="H27" r:id="rId40"/>
    <hyperlink ref="J27" r:id="rId41"/>
    <hyperlink ref="H29" r:id="rId42"/>
    <hyperlink ref="H30" r:id="rId43"/>
    <hyperlink ref="H31" r:id="rId44"/>
    <hyperlink ref="H32" r:id="rId45"/>
    <hyperlink ref="J29" r:id="rId46"/>
    <hyperlink ref="J32" r:id="rId47"/>
    <hyperlink ref="J30" r:id="rId48"/>
    <hyperlink ref="J31" r:id="rId49"/>
    <hyperlink ref="H33" r:id="rId50"/>
    <hyperlink ref="J33" r:id="rId51"/>
    <hyperlink ref="J34" r:id="rId52"/>
    <hyperlink ref="J35" r:id="rId53"/>
    <hyperlink ref="H34" r:id="rId54"/>
    <hyperlink ref="H35" r:id="rId55"/>
    <hyperlink ref="J36" display="http://ieeexplore.ieee.org/search/freesrchabstract.jsp?tp=&amp;arnumber=4520298&amp;queryText%3D%28Authors%3ASzeidert%29%26openedRefinements%3D*%26sortType%3Ddesc_Publication+Year%26ranges%3D2007_2007_Publication_Year%26matchBoolean%3Dtrue%26searchField%3DSearch+"/>
    <hyperlink ref="H36" r:id="rId56"/>
    <hyperlink ref="J37" r:id="rId57"/>
    <hyperlink ref="H37" r:id="rId58"/>
    <hyperlink ref="H45" r:id="rId59"/>
    <hyperlink ref="J45" r:id="rId60"/>
    <hyperlink ref="H44" r:id="rId61"/>
    <hyperlink ref="H43" r:id="rId62"/>
    <hyperlink ref="H42" r:id="rId63"/>
    <hyperlink ref="H41" r:id="rId64"/>
    <hyperlink ref="J44" r:id="rId65"/>
    <hyperlink ref="J43" r:id="rId66"/>
    <hyperlink ref="J42" r:id="rId67"/>
    <hyperlink ref="J41" r:id="rId68"/>
    <hyperlink ref="J39" r:id="rId69"/>
    <hyperlink ref="H39" r:id="rId70"/>
    <hyperlink ref="J40" r:id="rId71"/>
    <hyperlink ref="H40" r:id="rId72"/>
    <hyperlink ref="J38" r:id="rId73"/>
    <hyperlink ref="H38" r:id="rId74"/>
    <hyperlink ref="J53" r:id="rId75"/>
    <hyperlink ref="J54" r:id="rId76"/>
    <hyperlink ref="H55" r:id="rId77"/>
    <hyperlink ref="J55" r:id="rId78"/>
    <hyperlink ref="H56" r:id="rId79"/>
    <hyperlink ref="J56" r:id="rId80"/>
    <hyperlink ref="H57" r:id="rId81"/>
    <hyperlink ref="J57" r:id="rId82"/>
    <hyperlink ref="H46" r:id="rId83"/>
    <hyperlink ref="J46" r:id="rId84"/>
    <hyperlink ref="H47" r:id="rId85"/>
    <hyperlink ref="J47" r:id="rId86"/>
    <hyperlink ref="H48" r:id="rId87"/>
    <hyperlink ref="J48" r:id="rId88"/>
    <hyperlink ref="J49" r:id="rId89"/>
    <hyperlink ref="H49" r:id="rId90"/>
    <hyperlink ref="J50" r:id="rId91"/>
    <hyperlink ref="J51" r:id="rId92"/>
    <hyperlink ref="H51" r:id="rId93"/>
    <hyperlink ref="J52" r:id="rId94"/>
    <hyperlink ref="H52" r:id="rId95"/>
  </hyperlinks>
  <printOptions horizontalCentered="1"/>
  <pageMargins left="0.23622047244094491" right="0.23622047244094491" top="1.0629921259842521" bottom="0.74803149606299213" header="0.51181102362204722" footer="0.31496062992125984"/>
  <pageSetup paperSize="9" scale="72" fitToHeight="100" orientation="landscape" r:id="rId96"/>
  <headerFooter alignWithMargins="0">
    <oddHeader>&amp;CCentrul de Cercetare în Ingineria Sistemelor Automate http://www.aut.upt.ro/centru-cercetare/</oddHeader>
  </headerFooter>
</worksheet>
</file>

<file path=xl/worksheets/sheet8.xml><?xml version="1.0" encoding="utf-8"?>
<worksheet xmlns="http://schemas.openxmlformats.org/spreadsheetml/2006/main" xmlns:r="http://schemas.openxmlformats.org/officeDocument/2006/relationships">
  <sheetPr>
    <pageSetUpPr fitToPage="1"/>
  </sheetPr>
  <dimension ref="A3:L24"/>
  <sheetViews>
    <sheetView workbookViewId="0">
      <selection activeCell="L24" sqref="A3:L24"/>
    </sheetView>
  </sheetViews>
  <sheetFormatPr defaultColWidth="8.85546875" defaultRowHeight="12.75"/>
  <cols>
    <col min="1" max="1" width="5.85546875" customWidth="1"/>
    <col min="2" max="2" width="10.42578125" customWidth="1"/>
    <col min="3" max="3" width="13.85546875" customWidth="1"/>
    <col min="4" max="4" width="17.28515625" customWidth="1"/>
    <col min="5" max="5" width="28.5703125" customWidth="1"/>
    <col min="6" max="6" width="20.85546875" customWidth="1"/>
    <col min="7" max="7" width="9.85546875" customWidth="1"/>
    <col min="8" max="8" width="21.28515625" customWidth="1"/>
    <col min="9" max="9" width="17.85546875" bestFit="1" customWidth="1"/>
    <col min="12" max="12" width="10.42578125" customWidth="1"/>
  </cols>
  <sheetData>
    <row r="3" spans="1:12">
      <c r="B3" s="315" t="s">
        <v>1313</v>
      </c>
      <c r="C3" s="316"/>
      <c r="D3" s="316"/>
      <c r="E3" s="316"/>
      <c r="F3" s="316"/>
      <c r="G3" s="8"/>
      <c r="H3" s="8"/>
      <c r="I3" s="8"/>
    </row>
    <row r="4" spans="1:12" ht="15.75">
      <c r="A4" s="101"/>
      <c r="B4" s="101"/>
      <c r="C4" s="101"/>
      <c r="D4" s="101"/>
      <c r="E4" s="27"/>
      <c r="F4" s="27"/>
      <c r="G4" s="8"/>
      <c r="H4" s="8"/>
      <c r="I4" s="8"/>
    </row>
    <row r="5" spans="1:12" ht="15.75" customHeight="1">
      <c r="A5" s="14"/>
      <c r="B5" s="309" t="s">
        <v>510</v>
      </c>
      <c r="C5" s="309"/>
      <c r="D5" s="309"/>
      <c r="E5" s="309"/>
      <c r="F5" s="309"/>
      <c r="G5" s="309"/>
      <c r="H5" s="309"/>
      <c r="I5" s="309"/>
      <c r="J5" s="309"/>
      <c r="K5" s="309"/>
      <c r="L5" s="116">
        <f>SUM(L8:L1002)</f>
        <v>88.666666666666671</v>
      </c>
    </row>
    <row r="6" spans="1:12" ht="15.75">
      <c r="A6" s="23"/>
      <c r="B6" s="23"/>
      <c r="C6" s="23"/>
      <c r="D6" s="23"/>
      <c r="E6" s="8"/>
      <c r="F6" s="8"/>
      <c r="G6" s="8"/>
      <c r="H6" s="8"/>
      <c r="I6" s="8"/>
    </row>
    <row r="7" spans="1:12" ht="38.25">
      <c r="A7" s="120" t="s">
        <v>470</v>
      </c>
      <c r="B7" s="120" t="s">
        <v>507</v>
      </c>
      <c r="C7" s="120" t="s">
        <v>473</v>
      </c>
      <c r="D7" s="120" t="s">
        <v>1448</v>
      </c>
      <c r="E7" s="121" t="s">
        <v>441</v>
      </c>
      <c r="F7" s="121" t="s">
        <v>1450</v>
      </c>
      <c r="G7" s="121" t="s">
        <v>474</v>
      </c>
      <c r="H7" s="121" t="s">
        <v>140</v>
      </c>
      <c r="I7" s="121" t="s">
        <v>1276</v>
      </c>
      <c r="J7" s="307" t="s">
        <v>511</v>
      </c>
      <c r="K7" s="308"/>
      <c r="L7" s="122" t="s">
        <v>505</v>
      </c>
    </row>
    <row r="8" spans="1:12" ht="114.75">
      <c r="A8" s="31">
        <v>1</v>
      </c>
      <c r="B8" s="30" t="s">
        <v>1071</v>
      </c>
      <c r="C8" s="147" t="s">
        <v>858</v>
      </c>
      <c r="D8" s="84" t="s">
        <v>853</v>
      </c>
      <c r="E8" s="84" t="s">
        <v>854</v>
      </c>
      <c r="F8" s="31" t="s">
        <v>855</v>
      </c>
      <c r="G8" s="31" t="s">
        <v>856</v>
      </c>
      <c r="H8" s="188" t="s">
        <v>857</v>
      </c>
      <c r="I8" s="31" t="s">
        <v>123</v>
      </c>
      <c r="J8" s="30">
        <f t="shared" ref="J8:J19" si="0">1+LEN(C8)-LEN(SUBSTITUTE(C8,",",""))</f>
        <v>6</v>
      </c>
      <c r="K8" s="30">
        <v>4</v>
      </c>
      <c r="L8" s="189">
        <f t="shared" ref="L8:L19" si="1">8*K8/J8</f>
        <v>5.333333333333333</v>
      </c>
    </row>
    <row r="9" spans="1:12" ht="51">
      <c r="A9" s="190">
        <f t="shared" ref="A9:A20" si="2">A8+1</f>
        <v>2</v>
      </c>
      <c r="B9" s="30" t="s">
        <v>517</v>
      </c>
      <c r="C9" s="163" t="s">
        <v>859</v>
      </c>
      <c r="D9" s="190" t="s">
        <v>860</v>
      </c>
      <c r="E9" s="186" t="s">
        <v>863</v>
      </c>
      <c r="F9" s="186" t="s">
        <v>866</v>
      </c>
      <c r="G9" s="186" t="s">
        <v>862</v>
      </c>
      <c r="H9" s="187" t="s">
        <v>861</v>
      </c>
      <c r="I9" s="31" t="s">
        <v>123</v>
      </c>
      <c r="J9" s="30">
        <f t="shared" si="0"/>
        <v>3</v>
      </c>
      <c r="K9" s="30">
        <v>2</v>
      </c>
      <c r="L9" s="189">
        <f t="shared" si="1"/>
        <v>5.333333333333333</v>
      </c>
    </row>
    <row r="10" spans="1:12" ht="89.25">
      <c r="A10" s="190">
        <f t="shared" si="2"/>
        <v>3</v>
      </c>
      <c r="B10" s="30" t="s">
        <v>56</v>
      </c>
      <c r="C10" s="163" t="s">
        <v>865</v>
      </c>
      <c r="D10" s="190" t="s">
        <v>864</v>
      </c>
      <c r="E10" s="186" t="s">
        <v>863</v>
      </c>
      <c r="F10" s="186" t="s">
        <v>867</v>
      </c>
      <c r="G10" s="186" t="s">
        <v>862</v>
      </c>
      <c r="H10" s="187" t="s">
        <v>861</v>
      </c>
      <c r="I10" s="31" t="s">
        <v>123</v>
      </c>
      <c r="J10" s="30">
        <f t="shared" si="0"/>
        <v>4</v>
      </c>
      <c r="K10" s="30">
        <v>2</v>
      </c>
      <c r="L10" s="189">
        <f t="shared" si="1"/>
        <v>4</v>
      </c>
    </row>
    <row r="11" spans="1:12" ht="102">
      <c r="A11" s="190">
        <f t="shared" si="2"/>
        <v>4</v>
      </c>
      <c r="B11" s="30" t="s">
        <v>1064</v>
      </c>
      <c r="C11" s="182" t="s">
        <v>1459</v>
      </c>
      <c r="D11" s="170" t="s">
        <v>1456</v>
      </c>
      <c r="E11" s="170" t="s">
        <v>1458</v>
      </c>
      <c r="F11" s="186" t="s">
        <v>1461</v>
      </c>
      <c r="G11" s="186" t="s">
        <v>1457</v>
      </c>
      <c r="H11" s="187" t="s">
        <v>1460</v>
      </c>
      <c r="I11" s="31" t="s">
        <v>123</v>
      </c>
      <c r="J11" s="30">
        <f t="shared" si="0"/>
        <v>3</v>
      </c>
      <c r="K11" s="30">
        <v>2</v>
      </c>
      <c r="L11" s="189">
        <f t="shared" si="1"/>
        <v>5.333333333333333</v>
      </c>
    </row>
    <row r="12" spans="1:12" ht="102">
      <c r="A12" s="190">
        <f t="shared" si="2"/>
        <v>5</v>
      </c>
      <c r="B12" s="30" t="s">
        <v>70</v>
      </c>
      <c r="C12" s="182" t="s">
        <v>1464</v>
      </c>
      <c r="D12" s="170" t="s">
        <v>1462</v>
      </c>
      <c r="E12" s="181" t="s">
        <v>1463</v>
      </c>
      <c r="F12" s="186" t="s">
        <v>1466</v>
      </c>
      <c r="G12" s="186" t="s">
        <v>1457</v>
      </c>
      <c r="H12" s="187" t="s">
        <v>1465</v>
      </c>
      <c r="I12" s="31" t="s">
        <v>123</v>
      </c>
      <c r="J12" s="30">
        <f t="shared" si="0"/>
        <v>4</v>
      </c>
      <c r="K12" s="30">
        <v>2</v>
      </c>
      <c r="L12" s="189">
        <f t="shared" si="1"/>
        <v>4</v>
      </c>
    </row>
    <row r="13" spans="1:12" ht="102">
      <c r="A13" s="190">
        <f t="shared" si="2"/>
        <v>6</v>
      </c>
      <c r="B13" s="30" t="s">
        <v>1468</v>
      </c>
      <c r="C13" s="191" t="s">
        <v>1470</v>
      </c>
      <c r="D13" s="170" t="s">
        <v>1467</v>
      </c>
      <c r="E13" s="181" t="s">
        <v>1469</v>
      </c>
      <c r="F13" s="186" t="s">
        <v>399</v>
      </c>
      <c r="G13" s="186" t="s">
        <v>1457</v>
      </c>
      <c r="H13" s="187" t="s">
        <v>398</v>
      </c>
      <c r="I13" s="31" t="s">
        <v>123</v>
      </c>
      <c r="J13" s="30">
        <f t="shared" si="0"/>
        <v>6</v>
      </c>
      <c r="K13" s="30">
        <v>2</v>
      </c>
      <c r="L13" s="189">
        <f t="shared" si="1"/>
        <v>2.6666666666666665</v>
      </c>
    </row>
    <row r="14" spans="1:12" ht="89.25">
      <c r="A14" s="190">
        <f t="shared" si="2"/>
        <v>7</v>
      </c>
      <c r="B14" s="30" t="s">
        <v>1468</v>
      </c>
      <c r="C14" s="180" t="s">
        <v>401</v>
      </c>
      <c r="D14" s="181" t="s">
        <v>400</v>
      </c>
      <c r="E14" s="181" t="s">
        <v>1469</v>
      </c>
      <c r="F14" s="186" t="s">
        <v>403</v>
      </c>
      <c r="G14" s="186" t="s">
        <v>1457</v>
      </c>
      <c r="H14" s="187" t="s">
        <v>402</v>
      </c>
      <c r="I14" s="31" t="s">
        <v>123</v>
      </c>
      <c r="J14" s="30">
        <f t="shared" si="0"/>
        <v>4</v>
      </c>
      <c r="K14" s="30">
        <v>2</v>
      </c>
      <c r="L14" s="189">
        <f t="shared" si="1"/>
        <v>4</v>
      </c>
    </row>
    <row r="15" spans="1:12" ht="76.5">
      <c r="A15" s="190">
        <f t="shared" si="2"/>
        <v>8</v>
      </c>
      <c r="B15" s="30" t="s">
        <v>915</v>
      </c>
      <c r="C15" s="182" t="s">
        <v>406</v>
      </c>
      <c r="D15" s="170" t="s">
        <v>404</v>
      </c>
      <c r="E15" s="170" t="s">
        <v>405</v>
      </c>
      <c r="F15" s="186" t="s">
        <v>408</v>
      </c>
      <c r="G15" s="186" t="s">
        <v>1457</v>
      </c>
      <c r="H15" s="187" t="s">
        <v>407</v>
      </c>
      <c r="I15" s="31" t="s">
        <v>123</v>
      </c>
      <c r="J15" s="30">
        <f t="shared" si="0"/>
        <v>3</v>
      </c>
      <c r="K15" s="30">
        <v>2</v>
      </c>
      <c r="L15" s="189">
        <f t="shared" si="1"/>
        <v>5.333333333333333</v>
      </c>
    </row>
    <row r="16" spans="1:12" ht="76.5">
      <c r="A16" s="190">
        <f t="shared" si="2"/>
        <v>9</v>
      </c>
      <c r="B16" s="30" t="s">
        <v>915</v>
      </c>
      <c r="C16" s="182" t="s">
        <v>410</v>
      </c>
      <c r="D16" s="170" t="s">
        <v>409</v>
      </c>
      <c r="E16" s="170" t="s">
        <v>405</v>
      </c>
      <c r="F16" s="186" t="s">
        <v>412</v>
      </c>
      <c r="G16" s="186" t="s">
        <v>1457</v>
      </c>
      <c r="H16" s="187" t="s">
        <v>411</v>
      </c>
      <c r="I16" s="31" t="s">
        <v>123</v>
      </c>
      <c r="J16" s="30">
        <f t="shared" si="0"/>
        <v>2</v>
      </c>
      <c r="K16" s="30">
        <v>2</v>
      </c>
      <c r="L16" s="189">
        <f t="shared" si="1"/>
        <v>8</v>
      </c>
    </row>
    <row r="17" spans="1:12" ht="89.25">
      <c r="A17" s="190">
        <f t="shared" si="2"/>
        <v>10</v>
      </c>
      <c r="B17" s="30" t="s">
        <v>915</v>
      </c>
      <c r="C17" s="182" t="s">
        <v>415</v>
      </c>
      <c r="D17" s="170" t="s">
        <v>413</v>
      </c>
      <c r="E17" s="186" t="s">
        <v>421</v>
      </c>
      <c r="F17" s="186" t="s">
        <v>416</v>
      </c>
      <c r="G17" s="186" t="s">
        <v>1457</v>
      </c>
      <c r="H17" s="187" t="s">
        <v>414</v>
      </c>
      <c r="I17" s="31" t="s">
        <v>123</v>
      </c>
      <c r="J17" s="30">
        <f t="shared" si="0"/>
        <v>3</v>
      </c>
      <c r="K17" s="30">
        <v>2</v>
      </c>
      <c r="L17" s="189">
        <f t="shared" si="1"/>
        <v>5.333333333333333</v>
      </c>
    </row>
    <row r="18" spans="1:12" ht="89.25">
      <c r="A18" s="190">
        <f t="shared" si="2"/>
        <v>11</v>
      </c>
      <c r="B18" s="30" t="s">
        <v>915</v>
      </c>
      <c r="C18" s="182" t="s">
        <v>410</v>
      </c>
      <c r="D18" s="170" t="s">
        <v>417</v>
      </c>
      <c r="E18" s="186" t="s">
        <v>421</v>
      </c>
      <c r="F18" s="186" t="s">
        <v>419</v>
      </c>
      <c r="G18" s="186" t="s">
        <v>1457</v>
      </c>
      <c r="H18" s="187" t="s">
        <v>418</v>
      </c>
      <c r="I18" s="31" t="s">
        <v>123</v>
      </c>
      <c r="J18" s="30">
        <f t="shared" si="0"/>
        <v>2</v>
      </c>
      <c r="K18" s="30">
        <v>2</v>
      </c>
      <c r="L18" s="189">
        <f t="shared" si="1"/>
        <v>8</v>
      </c>
    </row>
    <row r="19" spans="1:12" ht="102">
      <c r="A19" s="190">
        <f t="shared" si="2"/>
        <v>12</v>
      </c>
      <c r="B19" s="30" t="s">
        <v>84</v>
      </c>
      <c r="C19" s="182" t="s">
        <v>410</v>
      </c>
      <c r="D19" s="170" t="s">
        <v>420</v>
      </c>
      <c r="E19" s="170" t="s">
        <v>422</v>
      </c>
      <c r="F19" s="186" t="s">
        <v>424</v>
      </c>
      <c r="G19" s="186" t="s">
        <v>1457</v>
      </c>
      <c r="H19" s="187" t="s">
        <v>423</v>
      </c>
      <c r="I19" s="31" t="s">
        <v>123</v>
      </c>
      <c r="J19" s="30">
        <f t="shared" si="0"/>
        <v>2</v>
      </c>
      <c r="K19" s="30">
        <v>2</v>
      </c>
      <c r="L19" s="189">
        <f t="shared" si="1"/>
        <v>8</v>
      </c>
    </row>
    <row r="20" spans="1:12" ht="63.75">
      <c r="A20" s="190">
        <f t="shared" si="2"/>
        <v>13</v>
      </c>
      <c r="B20" s="30" t="s">
        <v>1088</v>
      </c>
      <c r="C20" s="86" t="s">
        <v>1089</v>
      </c>
      <c r="D20" s="86" t="s">
        <v>1087</v>
      </c>
      <c r="E20" s="192" t="s">
        <v>1090</v>
      </c>
      <c r="F20" s="186" t="s">
        <v>1091</v>
      </c>
      <c r="G20" s="186" t="s">
        <v>1584</v>
      </c>
      <c r="H20" s="187" t="s">
        <v>1092</v>
      </c>
      <c r="I20" s="31" t="s">
        <v>123</v>
      </c>
      <c r="J20" s="30">
        <f>1+LEN(C20)-LEN(SUBSTITUTE(C20,",",""))</f>
        <v>2</v>
      </c>
      <c r="K20" s="30">
        <v>1</v>
      </c>
      <c r="L20" s="189">
        <f>8*K20/J20</f>
        <v>4</v>
      </c>
    </row>
    <row r="21" spans="1:12" ht="89.25">
      <c r="A21" s="190">
        <f>A20+1</f>
        <v>14</v>
      </c>
      <c r="B21" s="30" t="s">
        <v>915</v>
      </c>
      <c r="C21" s="86" t="s">
        <v>1094</v>
      </c>
      <c r="D21" s="86" t="s">
        <v>1093</v>
      </c>
      <c r="E21" s="192" t="s">
        <v>1090</v>
      </c>
      <c r="F21" s="186" t="s">
        <v>1095</v>
      </c>
      <c r="G21" s="186" t="s">
        <v>1584</v>
      </c>
      <c r="H21" s="187" t="s">
        <v>1092</v>
      </c>
      <c r="I21" s="31" t="s">
        <v>123</v>
      </c>
      <c r="J21" s="30">
        <f>1+LEN(C21)-LEN(SUBSTITUTE(C21,",",""))</f>
        <v>4</v>
      </c>
      <c r="K21" s="30">
        <v>2</v>
      </c>
      <c r="L21" s="189">
        <f>8*K21/J21</f>
        <v>4</v>
      </c>
    </row>
    <row r="22" spans="1:12" ht="76.5">
      <c r="A22" s="190">
        <f>A21+1</f>
        <v>15</v>
      </c>
      <c r="B22" s="30" t="s">
        <v>12</v>
      </c>
      <c r="C22" s="30" t="s">
        <v>1096</v>
      </c>
      <c r="D22" s="190" t="s">
        <v>1098</v>
      </c>
      <c r="E22" s="192" t="s">
        <v>1090</v>
      </c>
      <c r="F22" s="186" t="s">
        <v>1097</v>
      </c>
      <c r="G22" s="186" t="s">
        <v>1584</v>
      </c>
      <c r="H22" s="187" t="s">
        <v>1092</v>
      </c>
      <c r="I22" s="31" t="s">
        <v>123</v>
      </c>
      <c r="J22" s="30">
        <f>1+LEN(C22)-LEN(SUBSTITUTE(C22,",",""))</f>
        <v>4</v>
      </c>
      <c r="K22" s="30">
        <v>1</v>
      </c>
      <c r="L22" s="189">
        <f>8*K22/J22</f>
        <v>2</v>
      </c>
    </row>
    <row r="23" spans="1:12" ht="114.75">
      <c r="A23" s="190">
        <f>A22+1</f>
        <v>16</v>
      </c>
      <c r="B23" s="190" t="s">
        <v>325</v>
      </c>
      <c r="C23" s="163" t="s">
        <v>326</v>
      </c>
      <c r="D23" s="190" t="s">
        <v>327</v>
      </c>
      <c r="E23" s="186" t="s">
        <v>1090</v>
      </c>
      <c r="F23" s="186" t="s">
        <v>329</v>
      </c>
      <c r="G23" s="186" t="s">
        <v>1584</v>
      </c>
      <c r="H23" s="187" t="s">
        <v>328</v>
      </c>
      <c r="I23" s="186" t="s">
        <v>123</v>
      </c>
      <c r="J23" s="36">
        <f>1+LEN(C23)-LEN(SUBSTITUTE(C23,",",""))</f>
        <v>4</v>
      </c>
      <c r="K23" s="190">
        <v>4</v>
      </c>
      <c r="L23" s="161">
        <f>8*K23/J23</f>
        <v>8</v>
      </c>
    </row>
    <row r="24" spans="1:12" ht="51">
      <c r="A24" s="190">
        <f>A23+1</f>
        <v>17</v>
      </c>
      <c r="B24" s="31" t="s">
        <v>1125</v>
      </c>
      <c r="C24" s="31" t="s">
        <v>2107</v>
      </c>
      <c r="D24" s="84" t="s">
        <v>2108</v>
      </c>
      <c r="E24" s="84" t="s">
        <v>2109</v>
      </c>
      <c r="F24" s="31" t="s">
        <v>2110</v>
      </c>
      <c r="G24" s="31" t="s">
        <v>2111</v>
      </c>
      <c r="H24" s="244" t="s">
        <v>2112</v>
      </c>
      <c r="I24" s="31" t="s">
        <v>123</v>
      </c>
      <c r="J24" s="36">
        <f>1+LEN(C24)-LEN(SUBSTITUTE(C24,",",""))</f>
        <v>3</v>
      </c>
      <c r="K24" s="36">
        <v>2</v>
      </c>
      <c r="L24" s="161">
        <f>8*K24/J24</f>
        <v>5.333333333333333</v>
      </c>
    </row>
  </sheetData>
  <mergeCells count="3">
    <mergeCell ref="B5:K5"/>
    <mergeCell ref="J7:K7"/>
    <mergeCell ref="B3:F3"/>
  </mergeCells>
  <phoneticPr fontId="8" type="noConversion"/>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3" r:id="rId16"/>
    <hyperlink ref="H24" r:id="rId17"/>
  </hyperlinks>
  <printOptions horizontalCentered="1"/>
  <pageMargins left="0.23622047244094491" right="0.23622047244094491" top="1.0629921259842521" bottom="0.74803149606299213" header="0.51181102362204722" footer="0.31496062992125984"/>
  <pageSetup paperSize="9" scale="83" fitToHeight="100" orientation="landscape" r:id="rId18"/>
  <headerFooter alignWithMargins="0">
    <oddHeader>&amp;CCentrul de Cercetare în Ingineria Sistemelor Automate http://www.aut.upt.ro/centru-cercetare/</oddHeader>
  </headerFooter>
</worksheet>
</file>

<file path=xl/worksheets/sheet9.xml><?xml version="1.0" encoding="utf-8"?>
<worksheet xmlns="http://schemas.openxmlformats.org/spreadsheetml/2006/main" xmlns:r="http://schemas.openxmlformats.org/officeDocument/2006/relationships">
  <sheetPr>
    <pageSetUpPr fitToPage="1"/>
  </sheetPr>
  <dimension ref="A3:L583"/>
  <sheetViews>
    <sheetView zoomScale="90" zoomScaleNormal="115" workbookViewId="0">
      <selection activeCell="L45" sqref="A3:L45"/>
    </sheetView>
  </sheetViews>
  <sheetFormatPr defaultRowHeight="12.75"/>
  <cols>
    <col min="1" max="1" width="4.85546875" style="8" customWidth="1"/>
    <col min="2" max="2" width="10.85546875" style="8" customWidth="1"/>
    <col min="3" max="3" width="14.140625" style="8" customWidth="1"/>
    <col min="4" max="4" width="21.28515625" style="8" customWidth="1"/>
    <col min="5" max="5" width="33.42578125" style="8" customWidth="1"/>
    <col min="6" max="6" width="25" style="8" customWidth="1"/>
    <col min="7" max="7" width="14.140625" style="8" customWidth="1"/>
    <col min="8" max="8" width="10.5703125" style="8" customWidth="1"/>
    <col min="9" max="9" width="16.7109375" style="8" customWidth="1"/>
    <col min="10" max="10" width="8.7109375" style="8" customWidth="1"/>
    <col min="11" max="11" width="8" style="8" customWidth="1"/>
    <col min="12" max="12" width="10.42578125" style="8" customWidth="1"/>
    <col min="13" max="16384" width="9.140625" style="8"/>
  </cols>
  <sheetData>
    <row r="3" spans="1:12">
      <c r="B3" s="315" t="s">
        <v>1069</v>
      </c>
      <c r="C3" s="316"/>
      <c r="D3" s="316"/>
      <c r="E3" s="316"/>
      <c r="F3" s="27"/>
      <c r="G3" s="27"/>
    </row>
    <row r="4" spans="1:12" ht="15.75">
      <c r="A4" s="101"/>
      <c r="B4" s="101"/>
      <c r="C4" s="101"/>
      <c r="D4" s="101"/>
      <c r="E4" s="27"/>
      <c r="F4" s="27"/>
      <c r="G4" s="27"/>
    </row>
    <row r="5" spans="1:12" customFormat="1" ht="15.75" customHeight="1">
      <c r="A5" s="14"/>
      <c r="B5" s="309" t="s">
        <v>510</v>
      </c>
      <c r="C5" s="309"/>
      <c r="D5" s="309"/>
      <c r="E5" s="309"/>
      <c r="F5" s="309"/>
      <c r="G5" s="309"/>
      <c r="H5" s="309"/>
      <c r="I5" s="309"/>
      <c r="J5" s="309"/>
      <c r="K5" s="309"/>
      <c r="L5" s="116">
        <f>SUM(L8:L992)</f>
        <v>106.86904761904762</v>
      </c>
    </row>
    <row r="6" spans="1:12" ht="15.75">
      <c r="A6" s="24"/>
      <c r="B6" s="24"/>
      <c r="C6" s="24"/>
      <c r="D6" s="23"/>
      <c r="E6" s="24"/>
    </row>
    <row r="7" spans="1:12" ht="25.5">
      <c r="A7" s="78" t="s">
        <v>470</v>
      </c>
      <c r="B7" s="120" t="s">
        <v>507</v>
      </c>
      <c r="C7" s="78" t="s">
        <v>473</v>
      </c>
      <c r="D7" s="149" t="s">
        <v>1451</v>
      </c>
      <c r="E7" s="150" t="s">
        <v>1277</v>
      </c>
      <c r="F7" s="121" t="s">
        <v>442</v>
      </c>
      <c r="G7" s="121" t="s">
        <v>438</v>
      </c>
      <c r="H7" s="121" t="s">
        <v>439</v>
      </c>
      <c r="I7" s="121" t="s">
        <v>141</v>
      </c>
      <c r="J7" s="307" t="s">
        <v>511</v>
      </c>
      <c r="K7" s="308"/>
      <c r="L7" s="122" t="s">
        <v>505</v>
      </c>
    </row>
    <row r="8" spans="1:12" ht="89.25">
      <c r="A8" s="70">
        <v>1</v>
      </c>
      <c r="B8" s="31" t="s">
        <v>1105</v>
      </c>
      <c r="C8" s="194" t="s">
        <v>1106</v>
      </c>
      <c r="D8" s="86" t="s">
        <v>1107</v>
      </c>
      <c r="E8" s="31" t="s">
        <v>1116</v>
      </c>
      <c r="F8" s="86" t="s">
        <v>1108</v>
      </c>
      <c r="G8" s="31" t="s">
        <v>1109</v>
      </c>
      <c r="H8" s="86" t="s">
        <v>123</v>
      </c>
      <c r="I8" s="51" t="s">
        <v>1110</v>
      </c>
      <c r="J8" s="34">
        <f t="shared" ref="J8:J36" si="0">1+LEN(C8)-LEN(SUBSTITUTE(C8,",",""))</f>
        <v>7</v>
      </c>
      <c r="K8" s="34">
        <v>4</v>
      </c>
      <c r="L8" s="114">
        <f t="shared" ref="L8:L36" si="1">5*K8/J8</f>
        <v>2.8571428571428572</v>
      </c>
    </row>
    <row r="9" spans="1:12" ht="89.25">
      <c r="A9" s="70">
        <f t="shared" ref="A9:A39" si="2">A8+1</f>
        <v>2</v>
      </c>
      <c r="B9" s="46" t="s">
        <v>1071</v>
      </c>
      <c r="C9" s="46" t="s">
        <v>1072</v>
      </c>
      <c r="D9" s="30" t="s">
        <v>1587</v>
      </c>
      <c r="E9" s="30" t="s">
        <v>1115</v>
      </c>
      <c r="F9" s="30" t="s">
        <v>1586</v>
      </c>
      <c r="G9" s="30" t="s">
        <v>1588</v>
      </c>
      <c r="H9" s="31" t="s">
        <v>1589</v>
      </c>
      <c r="I9" s="51" t="s">
        <v>1590</v>
      </c>
      <c r="J9" s="34">
        <f t="shared" si="0"/>
        <v>5</v>
      </c>
      <c r="K9" s="34">
        <v>4</v>
      </c>
      <c r="L9" s="114">
        <f t="shared" si="1"/>
        <v>4</v>
      </c>
    </row>
    <row r="10" spans="1:12" ht="63.75">
      <c r="A10" s="70">
        <f t="shared" si="2"/>
        <v>3</v>
      </c>
      <c r="B10" s="46" t="s">
        <v>1071</v>
      </c>
      <c r="C10" s="86" t="s">
        <v>1111</v>
      </c>
      <c r="D10" s="86" t="s">
        <v>1112</v>
      </c>
      <c r="E10" s="31" t="s">
        <v>1117</v>
      </c>
      <c r="F10" s="86" t="s">
        <v>1132</v>
      </c>
      <c r="G10" s="31" t="s">
        <v>1114</v>
      </c>
      <c r="H10" s="86" t="s">
        <v>123</v>
      </c>
      <c r="I10" s="51" t="s">
        <v>1113</v>
      </c>
      <c r="J10" s="34">
        <f t="shared" si="0"/>
        <v>4</v>
      </c>
      <c r="K10" s="34">
        <v>1</v>
      </c>
      <c r="L10" s="114">
        <f t="shared" si="1"/>
        <v>1.25</v>
      </c>
    </row>
    <row r="11" spans="1:12" ht="63.75">
      <c r="A11" s="70">
        <f t="shared" si="2"/>
        <v>4</v>
      </c>
      <c r="B11" s="46" t="s">
        <v>1071</v>
      </c>
      <c r="C11" s="86" t="s">
        <v>1120</v>
      </c>
      <c r="D11" s="86" t="s">
        <v>1119</v>
      </c>
      <c r="E11" s="31" t="s">
        <v>1117</v>
      </c>
      <c r="F11" s="86" t="s">
        <v>1132</v>
      </c>
      <c r="G11" s="31" t="s">
        <v>1118</v>
      </c>
      <c r="H11" s="86" t="s">
        <v>123</v>
      </c>
      <c r="I11" s="51" t="s">
        <v>1113</v>
      </c>
      <c r="J11" s="34">
        <f t="shared" si="0"/>
        <v>2</v>
      </c>
      <c r="K11" s="34">
        <v>1</v>
      </c>
      <c r="L11" s="114">
        <f t="shared" si="1"/>
        <v>2.5</v>
      </c>
    </row>
    <row r="12" spans="1:12" ht="76.5">
      <c r="A12" s="70">
        <f t="shared" si="2"/>
        <v>5</v>
      </c>
      <c r="B12" s="58" t="s">
        <v>1125</v>
      </c>
      <c r="C12" s="156" t="s">
        <v>1126</v>
      </c>
      <c r="D12" s="36" t="s">
        <v>1121</v>
      </c>
      <c r="E12" s="36" t="s">
        <v>1179</v>
      </c>
      <c r="F12" s="36" t="s">
        <v>1133</v>
      </c>
      <c r="G12" s="36" t="s">
        <v>1122</v>
      </c>
      <c r="H12" s="183" t="s">
        <v>1123</v>
      </c>
      <c r="I12" s="51" t="s">
        <v>1124</v>
      </c>
      <c r="J12" s="34">
        <f t="shared" si="0"/>
        <v>4</v>
      </c>
      <c r="K12" s="34">
        <v>4</v>
      </c>
      <c r="L12" s="114">
        <f t="shared" si="1"/>
        <v>5</v>
      </c>
    </row>
    <row r="13" spans="1:12" ht="76.5">
      <c r="A13" s="70">
        <f t="shared" si="2"/>
        <v>6</v>
      </c>
      <c r="B13" s="58" t="s">
        <v>1125</v>
      </c>
      <c r="C13" s="156" t="s">
        <v>1131</v>
      </c>
      <c r="D13" s="36" t="s">
        <v>1127</v>
      </c>
      <c r="E13" s="36" t="s">
        <v>1135</v>
      </c>
      <c r="F13" s="36" t="s">
        <v>1134</v>
      </c>
      <c r="G13" s="36" t="s">
        <v>1128</v>
      </c>
      <c r="H13" s="183" t="s">
        <v>1129</v>
      </c>
      <c r="I13" s="51" t="s">
        <v>1130</v>
      </c>
      <c r="J13" s="34">
        <f t="shared" si="0"/>
        <v>3</v>
      </c>
      <c r="K13" s="34">
        <v>2</v>
      </c>
      <c r="L13" s="114">
        <f t="shared" si="1"/>
        <v>3.3333333333333335</v>
      </c>
    </row>
    <row r="14" spans="1:12" ht="76.5">
      <c r="A14" s="70">
        <f t="shared" si="2"/>
        <v>7</v>
      </c>
      <c r="B14" s="58" t="s">
        <v>1158</v>
      </c>
      <c r="C14" s="194" t="s">
        <v>1148</v>
      </c>
      <c r="D14" s="86" t="s">
        <v>1147</v>
      </c>
      <c r="E14" s="30" t="s">
        <v>1178</v>
      </c>
      <c r="F14" s="30" t="s">
        <v>1149</v>
      </c>
      <c r="G14" s="30" t="s">
        <v>1151</v>
      </c>
      <c r="H14" s="31" t="s">
        <v>1150</v>
      </c>
      <c r="I14" s="51" t="s">
        <v>1152</v>
      </c>
      <c r="J14" s="34">
        <f t="shared" si="0"/>
        <v>5</v>
      </c>
      <c r="K14" s="34">
        <v>3</v>
      </c>
      <c r="L14" s="114">
        <f t="shared" si="1"/>
        <v>3</v>
      </c>
    </row>
    <row r="15" spans="1:12" ht="76.5">
      <c r="A15" s="70">
        <f t="shared" si="2"/>
        <v>8</v>
      </c>
      <c r="B15" s="58" t="s">
        <v>1158</v>
      </c>
      <c r="C15" s="86" t="s">
        <v>1155</v>
      </c>
      <c r="D15" s="86" t="s">
        <v>1154</v>
      </c>
      <c r="E15" s="30" t="s">
        <v>1178</v>
      </c>
      <c r="F15" s="30" t="s">
        <v>1149</v>
      </c>
      <c r="G15" s="30" t="s">
        <v>1153</v>
      </c>
      <c r="H15" s="31" t="s">
        <v>1150</v>
      </c>
      <c r="I15" s="51" t="s">
        <v>1152</v>
      </c>
      <c r="J15" s="34">
        <f t="shared" si="0"/>
        <v>5</v>
      </c>
      <c r="K15" s="34">
        <v>2</v>
      </c>
      <c r="L15" s="114">
        <f t="shared" si="1"/>
        <v>2</v>
      </c>
    </row>
    <row r="16" spans="1:12" ht="63.75">
      <c r="A16" s="70">
        <f t="shared" si="2"/>
        <v>9</v>
      </c>
      <c r="B16" s="58" t="s">
        <v>33</v>
      </c>
      <c r="C16" s="194" t="s">
        <v>1157</v>
      </c>
      <c r="D16" s="86" t="s">
        <v>1156</v>
      </c>
      <c r="E16" s="86" t="s">
        <v>1163</v>
      </c>
      <c r="F16" s="86" t="s">
        <v>1161</v>
      </c>
      <c r="G16" s="31" t="s">
        <v>1160</v>
      </c>
      <c r="H16" s="86" t="s">
        <v>1159</v>
      </c>
      <c r="I16" s="51" t="s">
        <v>1162</v>
      </c>
      <c r="J16" s="34">
        <f t="shared" si="0"/>
        <v>3</v>
      </c>
      <c r="K16" s="34">
        <v>3</v>
      </c>
      <c r="L16" s="114">
        <f t="shared" si="1"/>
        <v>5</v>
      </c>
    </row>
    <row r="17" spans="1:12" ht="102">
      <c r="A17" s="70">
        <f t="shared" si="2"/>
        <v>10</v>
      </c>
      <c r="B17" s="58" t="s">
        <v>1170</v>
      </c>
      <c r="C17" s="194" t="s">
        <v>1165</v>
      </c>
      <c r="D17" s="86" t="s">
        <v>1164</v>
      </c>
      <c r="E17" s="86" t="s">
        <v>1171</v>
      </c>
      <c r="F17" s="86" t="s">
        <v>1166</v>
      </c>
      <c r="G17" s="31" t="s">
        <v>1168</v>
      </c>
      <c r="H17" s="86" t="s">
        <v>1167</v>
      </c>
      <c r="I17" s="51" t="s">
        <v>1169</v>
      </c>
      <c r="J17" s="34">
        <f t="shared" si="0"/>
        <v>5</v>
      </c>
      <c r="K17" s="34">
        <v>3</v>
      </c>
      <c r="L17" s="114">
        <f t="shared" si="1"/>
        <v>3</v>
      </c>
    </row>
    <row r="18" spans="1:12" ht="76.5">
      <c r="A18" s="70">
        <f t="shared" si="2"/>
        <v>11</v>
      </c>
      <c r="B18" s="58" t="s">
        <v>1175</v>
      </c>
      <c r="C18" s="194" t="s">
        <v>1173</v>
      </c>
      <c r="D18" s="86" t="s">
        <v>1172</v>
      </c>
      <c r="E18" s="86" t="s">
        <v>1181</v>
      </c>
      <c r="F18" s="86" t="s">
        <v>1174</v>
      </c>
      <c r="G18" s="31" t="s">
        <v>1177</v>
      </c>
      <c r="H18" s="86" t="s">
        <v>1176</v>
      </c>
      <c r="I18" s="51" t="s">
        <v>1180</v>
      </c>
      <c r="J18" s="34">
        <f t="shared" si="0"/>
        <v>6</v>
      </c>
      <c r="K18" s="34">
        <v>4</v>
      </c>
      <c r="L18" s="114">
        <f t="shared" si="1"/>
        <v>3.3333333333333335</v>
      </c>
    </row>
    <row r="19" spans="1:12" ht="76.5">
      <c r="A19" s="70">
        <f t="shared" si="2"/>
        <v>12</v>
      </c>
      <c r="B19" s="58" t="s">
        <v>57</v>
      </c>
      <c r="C19" s="86" t="s">
        <v>1183</v>
      </c>
      <c r="D19" s="86" t="s">
        <v>1182</v>
      </c>
      <c r="E19" s="86" t="s">
        <v>1188</v>
      </c>
      <c r="F19" s="86" t="s">
        <v>1184</v>
      </c>
      <c r="G19" s="31" t="s">
        <v>1186</v>
      </c>
      <c r="H19" s="86" t="s">
        <v>1185</v>
      </c>
      <c r="I19" s="51" t="s">
        <v>1187</v>
      </c>
      <c r="J19" s="34">
        <f t="shared" si="0"/>
        <v>5</v>
      </c>
      <c r="K19" s="34">
        <v>2</v>
      </c>
      <c r="L19" s="114">
        <f t="shared" si="1"/>
        <v>2</v>
      </c>
    </row>
    <row r="20" spans="1:12" ht="63.75">
      <c r="A20" s="70">
        <f t="shared" si="2"/>
        <v>13</v>
      </c>
      <c r="B20" s="58" t="s">
        <v>1194</v>
      </c>
      <c r="C20" s="194" t="s">
        <v>1192</v>
      </c>
      <c r="D20" s="86" t="s">
        <v>1193</v>
      </c>
      <c r="E20" s="31" t="s">
        <v>1195</v>
      </c>
      <c r="F20" s="86" t="s">
        <v>1189</v>
      </c>
      <c r="G20" s="31" t="s">
        <v>1191</v>
      </c>
      <c r="H20" s="86" t="s">
        <v>1190</v>
      </c>
      <c r="I20" s="51" t="s">
        <v>1196</v>
      </c>
      <c r="J20" s="34">
        <f t="shared" si="0"/>
        <v>3</v>
      </c>
      <c r="K20" s="34">
        <v>2</v>
      </c>
      <c r="L20" s="114">
        <f t="shared" si="1"/>
        <v>3.3333333333333335</v>
      </c>
    </row>
    <row r="21" spans="1:12" ht="51">
      <c r="A21" s="70">
        <f t="shared" si="2"/>
        <v>14</v>
      </c>
      <c r="B21" s="58" t="s">
        <v>1201</v>
      </c>
      <c r="C21" s="86" t="s">
        <v>1203</v>
      </c>
      <c r="D21" s="86" t="s">
        <v>1204</v>
      </c>
      <c r="E21" s="31" t="s">
        <v>1202</v>
      </c>
      <c r="F21" s="86" t="s">
        <v>1197</v>
      </c>
      <c r="G21" s="31" t="s">
        <v>1199</v>
      </c>
      <c r="H21" s="86" t="s">
        <v>1198</v>
      </c>
      <c r="I21" s="51" t="s">
        <v>1200</v>
      </c>
      <c r="J21" s="34">
        <f t="shared" si="0"/>
        <v>4</v>
      </c>
      <c r="K21" s="34">
        <v>2</v>
      </c>
      <c r="L21" s="114">
        <f t="shared" si="1"/>
        <v>2.5</v>
      </c>
    </row>
    <row r="22" spans="1:12" ht="63.75">
      <c r="A22" s="70">
        <f t="shared" si="2"/>
        <v>15</v>
      </c>
      <c r="B22" s="58" t="s">
        <v>1206</v>
      </c>
      <c r="C22" s="194" t="s">
        <v>519</v>
      </c>
      <c r="D22" s="86" t="s">
        <v>1207</v>
      </c>
      <c r="E22" s="31" t="s">
        <v>518</v>
      </c>
      <c r="F22" s="86" t="s">
        <v>1208</v>
      </c>
      <c r="G22" s="31" t="s">
        <v>1151</v>
      </c>
      <c r="H22" s="86" t="s">
        <v>1205</v>
      </c>
      <c r="I22" s="51" t="s">
        <v>1209</v>
      </c>
      <c r="J22" s="34">
        <f t="shared" si="0"/>
        <v>4</v>
      </c>
      <c r="K22" s="34">
        <v>2</v>
      </c>
      <c r="L22" s="114">
        <f t="shared" si="1"/>
        <v>2.5</v>
      </c>
    </row>
    <row r="23" spans="1:12" ht="89.25">
      <c r="A23" s="70">
        <f t="shared" si="2"/>
        <v>16</v>
      </c>
      <c r="B23" s="58" t="s">
        <v>1105</v>
      </c>
      <c r="C23" s="86" t="s">
        <v>522</v>
      </c>
      <c r="D23" s="195" t="s">
        <v>521</v>
      </c>
      <c r="E23" s="31" t="s">
        <v>526</v>
      </c>
      <c r="F23" s="86" t="s">
        <v>525</v>
      </c>
      <c r="G23" s="31" t="s">
        <v>524</v>
      </c>
      <c r="H23" s="86" t="s">
        <v>523</v>
      </c>
      <c r="I23" s="51" t="s">
        <v>520</v>
      </c>
      <c r="J23" s="34">
        <f t="shared" si="0"/>
        <v>7</v>
      </c>
      <c r="K23" s="34">
        <v>2</v>
      </c>
      <c r="L23" s="114">
        <f t="shared" si="1"/>
        <v>1.4285714285714286</v>
      </c>
    </row>
    <row r="24" spans="1:12" ht="38.25">
      <c r="A24" s="70">
        <f t="shared" si="2"/>
        <v>17</v>
      </c>
      <c r="B24" s="58" t="s">
        <v>1612</v>
      </c>
      <c r="C24" s="192" t="s">
        <v>1089</v>
      </c>
      <c r="D24" s="192" t="s">
        <v>527</v>
      </c>
      <c r="E24" s="196" t="s">
        <v>529</v>
      </c>
      <c r="F24" s="86" t="s">
        <v>528</v>
      </c>
      <c r="G24" s="31" t="s">
        <v>531</v>
      </c>
      <c r="H24" s="86" t="s">
        <v>530</v>
      </c>
      <c r="I24" s="51" t="s">
        <v>534</v>
      </c>
      <c r="J24" s="34">
        <f t="shared" si="0"/>
        <v>2</v>
      </c>
      <c r="K24" s="34">
        <v>1</v>
      </c>
      <c r="L24" s="114">
        <f t="shared" si="1"/>
        <v>2.5</v>
      </c>
    </row>
    <row r="25" spans="1:12" ht="76.5">
      <c r="A25" s="70">
        <f t="shared" si="2"/>
        <v>18</v>
      </c>
      <c r="B25" s="58" t="s">
        <v>1612</v>
      </c>
      <c r="C25" s="63" t="s">
        <v>1183</v>
      </c>
      <c r="D25" s="86" t="s">
        <v>532</v>
      </c>
      <c r="E25" s="196" t="s">
        <v>529</v>
      </c>
      <c r="F25" s="86" t="s">
        <v>528</v>
      </c>
      <c r="G25" s="31" t="s">
        <v>533</v>
      </c>
      <c r="H25" s="86" t="s">
        <v>530</v>
      </c>
      <c r="I25" s="51" t="s">
        <v>534</v>
      </c>
      <c r="J25" s="34">
        <f t="shared" si="0"/>
        <v>5</v>
      </c>
      <c r="K25" s="34">
        <v>2</v>
      </c>
      <c r="L25" s="114">
        <f t="shared" si="1"/>
        <v>2</v>
      </c>
    </row>
    <row r="26" spans="1:12" ht="76.5">
      <c r="A26" s="70">
        <f t="shared" si="2"/>
        <v>19</v>
      </c>
      <c r="B26" s="58" t="s">
        <v>1175</v>
      </c>
      <c r="C26" s="86" t="s">
        <v>540</v>
      </c>
      <c r="D26" s="86" t="s">
        <v>535</v>
      </c>
      <c r="E26" s="86" t="s">
        <v>536</v>
      </c>
      <c r="F26" s="86" t="s">
        <v>541</v>
      </c>
      <c r="G26" s="31" t="s">
        <v>537</v>
      </c>
      <c r="H26" s="86" t="s">
        <v>538</v>
      </c>
      <c r="I26" s="51" t="s">
        <v>539</v>
      </c>
      <c r="J26" s="34">
        <f t="shared" si="0"/>
        <v>4</v>
      </c>
      <c r="K26" s="34">
        <v>2</v>
      </c>
      <c r="L26" s="114">
        <f t="shared" si="1"/>
        <v>2.5</v>
      </c>
    </row>
    <row r="27" spans="1:12" ht="127.5">
      <c r="A27" s="70">
        <f t="shared" si="2"/>
        <v>20</v>
      </c>
      <c r="B27" s="58" t="s">
        <v>546</v>
      </c>
      <c r="C27" s="197" t="s">
        <v>548</v>
      </c>
      <c r="D27" s="86" t="s">
        <v>542</v>
      </c>
      <c r="E27" s="86" t="s">
        <v>545</v>
      </c>
      <c r="F27" s="86" t="s">
        <v>543</v>
      </c>
      <c r="G27" s="31" t="s">
        <v>544</v>
      </c>
      <c r="H27" s="86" t="s">
        <v>547</v>
      </c>
      <c r="I27" s="51" t="s">
        <v>549</v>
      </c>
      <c r="J27" s="34">
        <f t="shared" si="0"/>
        <v>6</v>
      </c>
      <c r="K27" s="34">
        <v>3</v>
      </c>
      <c r="L27" s="114">
        <f t="shared" si="1"/>
        <v>2.5</v>
      </c>
    </row>
    <row r="28" spans="1:12" ht="127.5">
      <c r="A28" s="70">
        <f t="shared" si="2"/>
        <v>21</v>
      </c>
      <c r="B28" s="58" t="s">
        <v>546</v>
      </c>
      <c r="C28" s="197" t="s">
        <v>552</v>
      </c>
      <c r="D28" s="86" t="s">
        <v>551</v>
      </c>
      <c r="E28" s="86" t="s">
        <v>545</v>
      </c>
      <c r="F28" s="86" t="s">
        <v>543</v>
      </c>
      <c r="G28" s="31" t="s">
        <v>550</v>
      </c>
      <c r="H28" s="86" t="s">
        <v>547</v>
      </c>
      <c r="I28" s="51" t="s">
        <v>549</v>
      </c>
      <c r="J28" s="34">
        <f t="shared" si="0"/>
        <v>6</v>
      </c>
      <c r="K28" s="34">
        <v>2</v>
      </c>
      <c r="L28" s="114">
        <f t="shared" si="1"/>
        <v>1.6666666666666667</v>
      </c>
    </row>
    <row r="29" spans="1:12" ht="76.5">
      <c r="A29" s="70">
        <f t="shared" si="2"/>
        <v>22</v>
      </c>
      <c r="B29" s="58" t="s">
        <v>892</v>
      </c>
      <c r="C29" s="194" t="s">
        <v>558</v>
      </c>
      <c r="D29" s="86" t="s">
        <v>557</v>
      </c>
      <c r="E29" s="31" t="s">
        <v>556</v>
      </c>
      <c r="F29" s="86" t="s">
        <v>555</v>
      </c>
      <c r="G29" s="31" t="s">
        <v>554</v>
      </c>
      <c r="H29" s="86" t="s">
        <v>553</v>
      </c>
      <c r="I29" s="86" t="s">
        <v>123</v>
      </c>
      <c r="J29" s="34">
        <f t="shared" si="0"/>
        <v>4</v>
      </c>
      <c r="K29" s="34">
        <v>2</v>
      </c>
      <c r="L29" s="114">
        <f t="shared" si="1"/>
        <v>2.5</v>
      </c>
    </row>
    <row r="30" spans="1:12" ht="89.25">
      <c r="A30" s="70">
        <f t="shared" si="2"/>
        <v>23</v>
      </c>
      <c r="B30" s="58" t="s">
        <v>563</v>
      </c>
      <c r="C30" s="86" t="s">
        <v>565</v>
      </c>
      <c r="D30" s="86" t="s">
        <v>566</v>
      </c>
      <c r="E30" s="31" t="s">
        <v>564</v>
      </c>
      <c r="F30" s="86" t="s">
        <v>560</v>
      </c>
      <c r="G30" s="31" t="s">
        <v>561</v>
      </c>
      <c r="H30" s="86" t="s">
        <v>562</v>
      </c>
      <c r="I30" s="51" t="s">
        <v>559</v>
      </c>
      <c r="J30" s="34">
        <f t="shared" si="0"/>
        <v>4</v>
      </c>
      <c r="K30" s="34">
        <v>2</v>
      </c>
      <c r="L30" s="114">
        <f t="shared" si="1"/>
        <v>2.5</v>
      </c>
    </row>
    <row r="31" spans="1:12" ht="89.25">
      <c r="A31" s="70">
        <f t="shared" si="2"/>
        <v>24</v>
      </c>
      <c r="B31" s="58" t="s">
        <v>563</v>
      </c>
      <c r="C31" s="194" t="s">
        <v>568</v>
      </c>
      <c r="D31" s="86" t="s">
        <v>569</v>
      </c>
      <c r="E31" s="31" t="s">
        <v>564</v>
      </c>
      <c r="F31" s="86" t="s">
        <v>560</v>
      </c>
      <c r="G31" s="31" t="s">
        <v>567</v>
      </c>
      <c r="H31" s="86" t="s">
        <v>562</v>
      </c>
      <c r="I31" s="51" t="s">
        <v>559</v>
      </c>
      <c r="J31" s="34">
        <f t="shared" si="0"/>
        <v>3</v>
      </c>
      <c r="K31" s="34">
        <v>2</v>
      </c>
      <c r="L31" s="114">
        <f t="shared" si="1"/>
        <v>3.3333333333333335</v>
      </c>
    </row>
    <row r="32" spans="1:12" ht="51">
      <c r="A32" s="70">
        <f t="shared" si="2"/>
        <v>25</v>
      </c>
      <c r="B32" s="58" t="s">
        <v>574</v>
      </c>
      <c r="C32" s="194" t="s">
        <v>576</v>
      </c>
      <c r="D32" s="86" t="s">
        <v>575</v>
      </c>
      <c r="E32" s="31" t="s">
        <v>573</v>
      </c>
      <c r="F32" s="86" t="s">
        <v>572</v>
      </c>
      <c r="G32" s="31" t="s">
        <v>577</v>
      </c>
      <c r="H32" s="86" t="s">
        <v>571</v>
      </c>
      <c r="I32" s="51" t="s">
        <v>570</v>
      </c>
      <c r="J32" s="34">
        <f t="shared" si="0"/>
        <v>5</v>
      </c>
      <c r="K32" s="34">
        <v>2</v>
      </c>
      <c r="L32" s="114">
        <f t="shared" si="1"/>
        <v>2</v>
      </c>
    </row>
    <row r="33" spans="1:12" ht="51">
      <c r="A33" s="70">
        <f t="shared" si="2"/>
        <v>26</v>
      </c>
      <c r="B33" s="58" t="s">
        <v>574</v>
      </c>
      <c r="C33" s="86" t="s">
        <v>579</v>
      </c>
      <c r="D33" s="86" t="s">
        <v>580</v>
      </c>
      <c r="E33" s="31" t="s">
        <v>573</v>
      </c>
      <c r="F33" s="86" t="s">
        <v>572</v>
      </c>
      <c r="G33" s="31" t="s">
        <v>578</v>
      </c>
      <c r="H33" s="86" t="s">
        <v>571</v>
      </c>
      <c r="I33" s="51" t="s">
        <v>570</v>
      </c>
      <c r="J33" s="34">
        <f t="shared" si="0"/>
        <v>2</v>
      </c>
      <c r="K33" s="34">
        <v>1</v>
      </c>
      <c r="L33" s="114">
        <f t="shared" si="1"/>
        <v>2.5</v>
      </c>
    </row>
    <row r="34" spans="1:12" ht="51">
      <c r="A34" s="70">
        <f t="shared" si="2"/>
        <v>27</v>
      </c>
      <c r="B34" s="58" t="s">
        <v>574</v>
      </c>
      <c r="C34" s="86" t="s">
        <v>1203</v>
      </c>
      <c r="D34" s="195" t="s">
        <v>582</v>
      </c>
      <c r="E34" s="31" t="s">
        <v>573</v>
      </c>
      <c r="F34" s="86" t="s">
        <v>572</v>
      </c>
      <c r="G34" s="31" t="s">
        <v>581</v>
      </c>
      <c r="H34" s="86" t="s">
        <v>571</v>
      </c>
      <c r="I34" s="51" t="s">
        <v>570</v>
      </c>
      <c r="J34" s="34">
        <f t="shared" si="0"/>
        <v>4</v>
      </c>
      <c r="K34" s="34">
        <v>2</v>
      </c>
      <c r="L34" s="114">
        <f t="shared" si="1"/>
        <v>2.5</v>
      </c>
    </row>
    <row r="35" spans="1:12" ht="51">
      <c r="A35" s="70">
        <f t="shared" si="2"/>
        <v>28</v>
      </c>
      <c r="B35" s="58" t="s">
        <v>574</v>
      </c>
      <c r="C35" s="86" t="s">
        <v>585</v>
      </c>
      <c r="D35" s="86" t="s">
        <v>583</v>
      </c>
      <c r="E35" s="31" t="s">
        <v>573</v>
      </c>
      <c r="F35" s="86" t="s">
        <v>572</v>
      </c>
      <c r="G35" s="31" t="s">
        <v>584</v>
      </c>
      <c r="H35" s="86" t="s">
        <v>571</v>
      </c>
      <c r="I35" s="51" t="s">
        <v>570</v>
      </c>
      <c r="J35" s="34">
        <f t="shared" si="0"/>
        <v>4</v>
      </c>
      <c r="K35" s="34">
        <v>1</v>
      </c>
      <c r="L35" s="114">
        <f t="shared" si="1"/>
        <v>1.25</v>
      </c>
    </row>
    <row r="36" spans="1:12" ht="51">
      <c r="A36" s="70">
        <f t="shared" si="2"/>
        <v>29</v>
      </c>
      <c r="B36" s="58" t="s">
        <v>574</v>
      </c>
      <c r="C36" s="194" t="s">
        <v>587</v>
      </c>
      <c r="D36" s="86" t="s">
        <v>588</v>
      </c>
      <c r="E36" s="31" t="s">
        <v>573</v>
      </c>
      <c r="F36" s="86" t="s">
        <v>572</v>
      </c>
      <c r="G36" s="31" t="s">
        <v>586</v>
      </c>
      <c r="H36" s="86" t="s">
        <v>571</v>
      </c>
      <c r="I36" s="51" t="s">
        <v>570</v>
      </c>
      <c r="J36" s="34">
        <f t="shared" si="0"/>
        <v>4</v>
      </c>
      <c r="K36" s="34">
        <v>2</v>
      </c>
      <c r="L36" s="114">
        <f t="shared" si="1"/>
        <v>2.5</v>
      </c>
    </row>
    <row r="37" spans="1:12" ht="76.5">
      <c r="A37" s="70">
        <f t="shared" si="2"/>
        <v>30</v>
      </c>
      <c r="B37" s="31" t="s">
        <v>546</v>
      </c>
      <c r="C37" s="182" t="s">
        <v>330</v>
      </c>
      <c r="D37" s="181" t="s">
        <v>331</v>
      </c>
      <c r="E37" s="170" t="s">
        <v>332</v>
      </c>
      <c r="F37" s="86" t="s">
        <v>333</v>
      </c>
      <c r="G37" s="31" t="s">
        <v>334</v>
      </c>
      <c r="H37" s="86" t="s">
        <v>335</v>
      </c>
      <c r="I37" s="51" t="s">
        <v>336</v>
      </c>
      <c r="J37" s="36">
        <f>1+LEN(C37)-LEN(SUBSTITUTE(C37,",",""))</f>
        <v>4</v>
      </c>
      <c r="K37" s="36">
        <v>3</v>
      </c>
      <c r="L37" s="161">
        <f t="shared" ref="L37:L45" si="3">5*K37/J37</f>
        <v>3.75</v>
      </c>
    </row>
    <row r="38" spans="1:12" ht="76.5">
      <c r="A38" s="70">
        <f t="shared" si="2"/>
        <v>31</v>
      </c>
      <c r="B38" s="46" t="s">
        <v>915</v>
      </c>
      <c r="C38" s="156" t="s">
        <v>337</v>
      </c>
      <c r="D38" s="30" t="s">
        <v>338</v>
      </c>
      <c r="E38" s="30" t="s">
        <v>339</v>
      </c>
      <c r="F38" s="30" t="s">
        <v>340</v>
      </c>
      <c r="G38" s="30" t="s">
        <v>341</v>
      </c>
      <c r="H38" s="31" t="s">
        <v>342</v>
      </c>
      <c r="I38" s="51" t="s">
        <v>343</v>
      </c>
      <c r="J38" s="36">
        <v>4</v>
      </c>
      <c r="K38" s="36">
        <v>3</v>
      </c>
      <c r="L38" s="161">
        <f t="shared" si="3"/>
        <v>3.75</v>
      </c>
    </row>
    <row r="39" spans="1:12" ht="76.5">
      <c r="A39" s="70">
        <f t="shared" si="2"/>
        <v>32</v>
      </c>
      <c r="B39" s="46" t="s">
        <v>915</v>
      </c>
      <c r="C39" s="194" t="s">
        <v>344</v>
      </c>
      <c r="D39" s="86" t="s">
        <v>345</v>
      </c>
      <c r="E39" s="30" t="s">
        <v>339</v>
      </c>
      <c r="F39" s="30" t="s">
        <v>340</v>
      </c>
      <c r="G39" s="31" t="s">
        <v>346</v>
      </c>
      <c r="H39" s="86" t="s">
        <v>342</v>
      </c>
      <c r="I39" s="51" t="s">
        <v>343</v>
      </c>
      <c r="J39" s="36">
        <v>4</v>
      </c>
      <c r="K39" s="36">
        <v>3</v>
      </c>
      <c r="L39" s="161">
        <f t="shared" si="3"/>
        <v>3.75</v>
      </c>
    </row>
    <row r="40" spans="1:12" ht="76.5">
      <c r="A40" s="70">
        <f t="shared" ref="A40:A45" si="4">A39+1</f>
        <v>33</v>
      </c>
      <c r="B40" s="86" t="s">
        <v>2031</v>
      </c>
      <c r="C40" s="86" t="s">
        <v>2113</v>
      </c>
      <c r="D40" s="86" t="s">
        <v>2032</v>
      </c>
      <c r="E40" s="30" t="s">
        <v>2033</v>
      </c>
      <c r="F40" s="30" t="s">
        <v>2080</v>
      </c>
      <c r="G40" s="31" t="s">
        <v>2081</v>
      </c>
      <c r="H40" s="86" t="s">
        <v>123</v>
      </c>
      <c r="I40" s="51" t="s">
        <v>2114</v>
      </c>
      <c r="J40" s="36">
        <v>4</v>
      </c>
      <c r="K40" s="36">
        <v>1</v>
      </c>
      <c r="L40" s="161">
        <f t="shared" si="3"/>
        <v>1.25</v>
      </c>
    </row>
    <row r="41" spans="1:12" ht="38.25">
      <c r="A41" s="70">
        <f t="shared" si="4"/>
        <v>34</v>
      </c>
      <c r="B41" s="31" t="s">
        <v>1158</v>
      </c>
      <c r="C41" s="86" t="s">
        <v>2115</v>
      </c>
      <c r="D41" s="86" t="s">
        <v>2108</v>
      </c>
      <c r="E41" s="31" t="s">
        <v>2116</v>
      </c>
      <c r="F41" s="86" t="s">
        <v>2117</v>
      </c>
      <c r="G41" s="31" t="s">
        <v>2118</v>
      </c>
      <c r="H41" s="86" t="s">
        <v>2119</v>
      </c>
      <c r="I41" s="244" t="s">
        <v>2120</v>
      </c>
      <c r="J41" s="36">
        <f>1+LEN(C41)-LEN(SUBSTITUTE(C41,",",""))</f>
        <v>3</v>
      </c>
      <c r="K41" s="36">
        <v>2</v>
      </c>
      <c r="L41" s="161">
        <f t="shared" si="3"/>
        <v>3.3333333333333335</v>
      </c>
    </row>
    <row r="42" spans="1:12" ht="127.5">
      <c r="A42" s="70">
        <f t="shared" si="4"/>
        <v>35</v>
      </c>
      <c r="B42" s="58" t="s">
        <v>546</v>
      </c>
      <c r="C42" s="197" t="s">
        <v>2121</v>
      </c>
      <c r="D42" s="86" t="s">
        <v>2122</v>
      </c>
      <c r="E42" s="86" t="s">
        <v>545</v>
      </c>
      <c r="F42" s="86" t="s">
        <v>543</v>
      </c>
      <c r="G42" s="31" t="s">
        <v>334</v>
      </c>
      <c r="H42" s="86" t="s">
        <v>547</v>
      </c>
      <c r="I42" s="51" t="s">
        <v>549</v>
      </c>
      <c r="J42" s="34">
        <f>1+LEN(C42)-LEN(SUBSTITUTE(C42,",",""))</f>
        <v>2</v>
      </c>
      <c r="K42" s="34">
        <v>1</v>
      </c>
      <c r="L42" s="114">
        <f t="shared" si="3"/>
        <v>2.5</v>
      </c>
    </row>
    <row r="43" spans="1:12" ht="76.5">
      <c r="A43" s="70">
        <f t="shared" si="4"/>
        <v>36</v>
      </c>
      <c r="B43" s="31" t="s">
        <v>546</v>
      </c>
      <c r="C43" s="182" t="s">
        <v>330</v>
      </c>
      <c r="D43" s="166" t="s">
        <v>331</v>
      </c>
      <c r="E43" s="170" t="s">
        <v>2123</v>
      </c>
      <c r="F43" s="86" t="s">
        <v>333</v>
      </c>
      <c r="G43" s="31" t="s">
        <v>334</v>
      </c>
      <c r="H43" s="86" t="s">
        <v>335</v>
      </c>
      <c r="I43" s="51" t="s">
        <v>336</v>
      </c>
      <c r="J43" s="36">
        <f>1+LEN(C43)-LEN(SUBSTITUTE(C43,",",""))</f>
        <v>4</v>
      </c>
      <c r="K43" s="36">
        <v>3</v>
      </c>
      <c r="L43" s="161">
        <f t="shared" si="3"/>
        <v>3.75</v>
      </c>
    </row>
    <row r="44" spans="1:12" ht="76.5">
      <c r="A44" s="70">
        <f t="shared" si="4"/>
        <v>37</v>
      </c>
      <c r="B44" s="46" t="s">
        <v>915</v>
      </c>
      <c r="C44" s="156" t="s">
        <v>337</v>
      </c>
      <c r="D44" s="30" t="s">
        <v>338</v>
      </c>
      <c r="E44" s="30" t="s">
        <v>339</v>
      </c>
      <c r="F44" s="30" t="s">
        <v>340</v>
      </c>
      <c r="G44" s="30" t="s">
        <v>341</v>
      </c>
      <c r="H44" s="31" t="s">
        <v>342</v>
      </c>
      <c r="I44" s="51" t="s">
        <v>343</v>
      </c>
      <c r="J44" s="36">
        <v>4</v>
      </c>
      <c r="K44" s="36">
        <v>3</v>
      </c>
      <c r="L44" s="161">
        <f t="shared" si="3"/>
        <v>3.75</v>
      </c>
    </row>
    <row r="45" spans="1:12" ht="76.5">
      <c r="A45" s="70">
        <f t="shared" si="4"/>
        <v>38</v>
      </c>
      <c r="B45" s="46" t="s">
        <v>915</v>
      </c>
      <c r="C45" s="194" t="s">
        <v>344</v>
      </c>
      <c r="D45" s="86" t="s">
        <v>345</v>
      </c>
      <c r="E45" s="30" t="s">
        <v>339</v>
      </c>
      <c r="F45" s="30" t="s">
        <v>340</v>
      </c>
      <c r="G45" s="31" t="s">
        <v>346</v>
      </c>
      <c r="H45" s="86" t="s">
        <v>342</v>
      </c>
      <c r="I45" s="51" t="s">
        <v>343</v>
      </c>
      <c r="J45" s="36">
        <v>4</v>
      </c>
      <c r="K45" s="36">
        <v>3</v>
      </c>
      <c r="L45" s="161">
        <f t="shared" si="3"/>
        <v>3.75</v>
      </c>
    </row>
    <row r="46" spans="1:12">
      <c r="D46" s="9"/>
      <c r="E46" s="9"/>
    </row>
    <row r="47" spans="1:12">
      <c r="D47" s="9"/>
      <c r="E47" s="9"/>
    </row>
    <row r="48" spans="1:12">
      <c r="D48" s="9"/>
      <c r="E48" s="9"/>
    </row>
    <row r="49" spans="4:5">
      <c r="D49" s="9"/>
      <c r="E49" s="9"/>
    </row>
    <row r="50" spans="4:5">
      <c r="D50" s="9"/>
      <c r="E50" s="9"/>
    </row>
    <row r="51" spans="4:5">
      <c r="D51" s="9"/>
      <c r="E51" s="9"/>
    </row>
    <row r="52" spans="4:5">
      <c r="D52" s="9"/>
      <c r="E52" s="9"/>
    </row>
    <row r="53" spans="4:5">
      <c r="D53" s="9"/>
      <c r="E53" s="9"/>
    </row>
    <row r="54" spans="4:5">
      <c r="D54" s="9"/>
      <c r="E54" s="9"/>
    </row>
    <row r="55" spans="4:5">
      <c r="D55" s="9"/>
      <c r="E55" s="9"/>
    </row>
    <row r="56" spans="4:5">
      <c r="D56" s="9"/>
      <c r="E56" s="9"/>
    </row>
    <row r="57" spans="4:5">
      <c r="D57" s="9"/>
      <c r="E57" s="9"/>
    </row>
    <row r="58" spans="4:5">
      <c r="D58" s="9"/>
      <c r="E58" s="9"/>
    </row>
    <row r="59" spans="4:5">
      <c r="D59" s="9"/>
      <c r="E59" s="9"/>
    </row>
    <row r="60" spans="4:5">
      <c r="D60" s="9"/>
      <c r="E60" s="9"/>
    </row>
    <row r="61" spans="4:5">
      <c r="D61" s="9"/>
      <c r="E61" s="9"/>
    </row>
    <row r="62" spans="4:5">
      <c r="D62" s="9"/>
      <c r="E62" s="9"/>
    </row>
    <row r="63" spans="4:5">
      <c r="D63" s="9"/>
      <c r="E63" s="9"/>
    </row>
    <row r="64" spans="4:5">
      <c r="D64" s="9"/>
      <c r="E64" s="9"/>
    </row>
    <row r="65" spans="4:5">
      <c r="D65" s="9"/>
      <c r="E65" s="9"/>
    </row>
    <row r="66" spans="4:5">
      <c r="D66" s="9"/>
      <c r="E66" s="9"/>
    </row>
    <row r="67" spans="4:5">
      <c r="D67" s="9"/>
      <c r="E67" s="9"/>
    </row>
    <row r="68" spans="4:5">
      <c r="D68" s="9"/>
      <c r="E68" s="9"/>
    </row>
    <row r="69" spans="4:5">
      <c r="D69" s="9"/>
      <c r="E69" s="9"/>
    </row>
    <row r="70" spans="4:5">
      <c r="D70" s="9"/>
      <c r="E70" s="9"/>
    </row>
    <row r="71" spans="4:5">
      <c r="D71" s="9"/>
      <c r="E71" s="9"/>
    </row>
    <row r="72" spans="4:5">
      <c r="D72" s="9"/>
      <c r="E72" s="9"/>
    </row>
    <row r="73" spans="4:5">
      <c r="D73" s="9"/>
      <c r="E73" s="9"/>
    </row>
    <row r="74" spans="4:5">
      <c r="D74" s="9"/>
      <c r="E74" s="9"/>
    </row>
    <row r="75" spans="4:5">
      <c r="D75" s="9"/>
      <c r="E75" s="9"/>
    </row>
    <row r="76" spans="4:5">
      <c r="D76" s="9"/>
      <c r="E76" s="9"/>
    </row>
    <row r="77" spans="4:5">
      <c r="D77" s="9"/>
      <c r="E77" s="9"/>
    </row>
    <row r="78" spans="4:5">
      <c r="D78" s="9"/>
      <c r="E78" s="9"/>
    </row>
    <row r="79" spans="4:5">
      <c r="D79" s="9"/>
      <c r="E79" s="9"/>
    </row>
    <row r="80" spans="4:5">
      <c r="D80" s="9"/>
      <c r="E80" s="9"/>
    </row>
    <row r="81" spans="4:5">
      <c r="D81" s="9"/>
      <c r="E81" s="9"/>
    </row>
    <row r="82" spans="4:5">
      <c r="D82" s="9"/>
      <c r="E82" s="9"/>
    </row>
    <row r="83" spans="4:5">
      <c r="D83" s="9"/>
      <c r="E83" s="9"/>
    </row>
    <row r="84" spans="4:5">
      <c r="D84" s="9"/>
      <c r="E84" s="9"/>
    </row>
    <row r="85" spans="4:5">
      <c r="D85" s="9"/>
      <c r="E85" s="9"/>
    </row>
    <row r="86" spans="4:5">
      <c r="D86" s="9"/>
      <c r="E86" s="9"/>
    </row>
    <row r="87" spans="4:5">
      <c r="D87" s="9"/>
      <c r="E87" s="9"/>
    </row>
    <row r="88" spans="4:5">
      <c r="D88" s="9"/>
      <c r="E88" s="9"/>
    </row>
    <row r="89" spans="4:5">
      <c r="D89" s="9"/>
      <c r="E89" s="9"/>
    </row>
    <row r="90" spans="4:5">
      <c r="D90" s="9"/>
      <c r="E90" s="9"/>
    </row>
    <row r="91" spans="4:5">
      <c r="D91" s="9"/>
      <c r="E91" s="9"/>
    </row>
    <row r="92" spans="4:5">
      <c r="D92" s="9"/>
      <c r="E92" s="9"/>
    </row>
    <row r="93" spans="4:5">
      <c r="D93" s="9"/>
      <c r="E93" s="9"/>
    </row>
    <row r="94" spans="4:5">
      <c r="D94" s="9"/>
      <c r="E94" s="9"/>
    </row>
    <row r="95" spans="4:5">
      <c r="D95" s="9"/>
      <c r="E95" s="9"/>
    </row>
    <row r="96" spans="4:5">
      <c r="D96" s="9"/>
      <c r="E96" s="9"/>
    </row>
    <row r="97" spans="4:5">
      <c r="D97" s="9"/>
      <c r="E97" s="9"/>
    </row>
    <row r="98" spans="4:5">
      <c r="D98" s="9"/>
      <c r="E98" s="9"/>
    </row>
    <row r="99" spans="4:5">
      <c r="D99" s="9"/>
      <c r="E99" s="9"/>
    </row>
    <row r="100" spans="4:5">
      <c r="D100" s="9"/>
      <c r="E100" s="9"/>
    </row>
    <row r="101" spans="4:5">
      <c r="D101" s="9"/>
      <c r="E101" s="9"/>
    </row>
    <row r="102" spans="4:5">
      <c r="D102" s="9"/>
      <c r="E102" s="9"/>
    </row>
    <row r="103" spans="4:5">
      <c r="D103" s="9"/>
      <c r="E103" s="9"/>
    </row>
    <row r="104" spans="4:5">
      <c r="D104" s="9"/>
      <c r="E104" s="9"/>
    </row>
    <row r="105" spans="4:5">
      <c r="D105" s="9"/>
      <c r="E105" s="9"/>
    </row>
    <row r="106" spans="4:5">
      <c r="D106" s="9"/>
      <c r="E106" s="9"/>
    </row>
    <row r="107" spans="4:5">
      <c r="D107" s="9"/>
      <c r="E107" s="9"/>
    </row>
    <row r="108" spans="4:5">
      <c r="D108" s="9"/>
      <c r="E108" s="9"/>
    </row>
    <row r="109" spans="4:5">
      <c r="D109" s="9"/>
      <c r="E109" s="9"/>
    </row>
    <row r="110" spans="4:5">
      <c r="D110" s="9"/>
      <c r="E110" s="9"/>
    </row>
    <row r="111" spans="4:5">
      <c r="D111" s="9"/>
      <c r="E111" s="9"/>
    </row>
    <row r="112" spans="4:5">
      <c r="D112" s="9"/>
      <c r="E112" s="9"/>
    </row>
    <row r="113" spans="4:5">
      <c r="D113" s="9"/>
      <c r="E113" s="9"/>
    </row>
    <row r="114" spans="4:5">
      <c r="D114" s="9"/>
      <c r="E114" s="9"/>
    </row>
    <row r="115" spans="4:5">
      <c r="D115" s="9"/>
      <c r="E115" s="9"/>
    </row>
    <row r="116" spans="4:5">
      <c r="D116" s="9"/>
      <c r="E116" s="9"/>
    </row>
    <row r="117" spans="4:5">
      <c r="D117" s="9"/>
      <c r="E117" s="9"/>
    </row>
    <row r="118" spans="4:5">
      <c r="D118" s="9"/>
      <c r="E118" s="9"/>
    </row>
    <row r="119" spans="4:5">
      <c r="D119" s="9"/>
      <c r="E119" s="9"/>
    </row>
    <row r="120" spans="4:5">
      <c r="D120" s="9"/>
      <c r="E120" s="9"/>
    </row>
    <row r="121" spans="4:5">
      <c r="D121" s="9"/>
      <c r="E121" s="9"/>
    </row>
    <row r="122" spans="4:5">
      <c r="D122" s="9"/>
      <c r="E122" s="9"/>
    </row>
    <row r="123" spans="4:5">
      <c r="D123" s="9"/>
      <c r="E123" s="9"/>
    </row>
    <row r="124" spans="4:5">
      <c r="D124" s="9"/>
      <c r="E124" s="9"/>
    </row>
    <row r="125" spans="4:5">
      <c r="D125" s="9"/>
      <c r="E125" s="9"/>
    </row>
    <row r="126" spans="4:5">
      <c r="D126" s="9"/>
      <c r="E126" s="9"/>
    </row>
    <row r="127" spans="4:5">
      <c r="D127" s="9"/>
      <c r="E127" s="9"/>
    </row>
    <row r="128" spans="4:5">
      <c r="D128" s="9"/>
      <c r="E128" s="9"/>
    </row>
    <row r="129" spans="4:5">
      <c r="D129" s="9"/>
      <c r="E129" s="9"/>
    </row>
    <row r="130" spans="4:5">
      <c r="D130" s="9"/>
      <c r="E130" s="9"/>
    </row>
    <row r="131" spans="4:5">
      <c r="D131" s="9"/>
      <c r="E131" s="9"/>
    </row>
    <row r="132" spans="4:5">
      <c r="D132" s="9"/>
      <c r="E132" s="9"/>
    </row>
    <row r="133" spans="4:5">
      <c r="D133" s="9"/>
      <c r="E133" s="9"/>
    </row>
    <row r="134" spans="4:5">
      <c r="D134" s="9"/>
      <c r="E134" s="9"/>
    </row>
    <row r="135" spans="4:5">
      <c r="D135" s="9"/>
      <c r="E135" s="9"/>
    </row>
    <row r="136" spans="4:5">
      <c r="D136" s="9"/>
      <c r="E136" s="9"/>
    </row>
    <row r="137" spans="4:5">
      <c r="D137" s="9"/>
      <c r="E137" s="9"/>
    </row>
    <row r="138" spans="4:5">
      <c r="D138" s="9"/>
      <c r="E138" s="9"/>
    </row>
    <row r="139" spans="4:5">
      <c r="D139" s="9"/>
      <c r="E139" s="9"/>
    </row>
    <row r="140" spans="4:5">
      <c r="D140" s="9"/>
      <c r="E140" s="9"/>
    </row>
    <row r="141" spans="4:5">
      <c r="D141" s="9"/>
      <c r="E141" s="9"/>
    </row>
    <row r="142" spans="4:5">
      <c r="D142" s="9"/>
      <c r="E142" s="9"/>
    </row>
    <row r="143" spans="4:5">
      <c r="D143" s="9"/>
      <c r="E143" s="9"/>
    </row>
    <row r="144" spans="4:5">
      <c r="D144" s="9"/>
      <c r="E144" s="9"/>
    </row>
    <row r="145" spans="4:5">
      <c r="D145" s="9"/>
      <c r="E145" s="9"/>
    </row>
    <row r="146" spans="4:5">
      <c r="D146" s="9"/>
      <c r="E146" s="9"/>
    </row>
    <row r="147" spans="4:5">
      <c r="D147" s="9"/>
      <c r="E147" s="9"/>
    </row>
    <row r="148" spans="4:5">
      <c r="D148" s="9"/>
      <c r="E148" s="9"/>
    </row>
    <row r="149" spans="4:5">
      <c r="D149" s="9"/>
      <c r="E149" s="9"/>
    </row>
    <row r="150" spans="4:5">
      <c r="D150" s="9"/>
      <c r="E150" s="9"/>
    </row>
    <row r="151" spans="4:5">
      <c r="D151" s="9"/>
      <c r="E151" s="9"/>
    </row>
    <row r="152" spans="4:5">
      <c r="D152" s="9"/>
      <c r="E152" s="9"/>
    </row>
    <row r="153" spans="4:5">
      <c r="D153" s="9"/>
      <c r="E153" s="9"/>
    </row>
    <row r="154" spans="4:5">
      <c r="D154" s="9"/>
      <c r="E154" s="9"/>
    </row>
    <row r="155" spans="4:5">
      <c r="D155" s="9"/>
      <c r="E155" s="9"/>
    </row>
    <row r="156" spans="4:5">
      <c r="D156" s="9"/>
      <c r="E156" s="9"/>
    </row>
    <row r="157" spans="4:5">
      <c r="D157" s="9"/>
      <c r="E157" s="9"/>
    </row>
    <row r="158" spans="4:5">
      <c r="D158" s="9"/>
      <c r="E158" s="9"/>
    </row>
    <row r="159" spans="4:5">
      <c r="D159" s="9"/>
      <c r="E159" s="9"/>
    </row>
    <row r="160" spans="4:5">
      <c r="D160" s="9"/>
      <c r="E160" s="9"/>
    </row>
    <row r="161" spans="4:5">
      <c r="D161" s="9"/>
      <c r="E161" s="9"/>
    </row>
    <row r="162" spans="4:5">
      <c r="D162" s="9"/>
      <c r="E162" s="9"/>
    </row>
    <row r="163" spans="4:5">
      <c r="D163" s="9"/>
      <c r="E163" s="9"/>
    </row>
    <row r="164" spans="4:5">
      <c r="D164" s="9"/>
      <c r="E164" s="9"/>
    </row>
    <row r="165" spans="4:5">
      <c r="D165" s="9"/>
      <c r="E165" s="9"/>
    </row>
    <row r="166" spans="4:5">
      <c r="D166" s="9"/>
      <c r="E166" s="9"/>
    </row>
    <row r="167" spans="4:5">
      <c r="D167" s="9"/>
      <c r="E167" s="9"/>
    </row>
    <row r="168" spans="4:5">
      <c r="D168" s="9"/>
      <c r="E168" s="9"/>
    </row>
    <row r="169" spans="4:5">
      <c r="D169" s="9"/>
      <c r="E169" s="9"/>
    </row>
    <row r="170" spans="4:5">
      <c r="D170" s="9"/>
      <c r="E170" s="9"/>
    </row>
    <row r="171" spans="4:5">
      <c r="D171" s="9"/>
      <c r="E171" s="9"/>
    </row>
    <row r="172" spans="4:5">
      <c r="D172" s="9"/>
      <c r="E172" s="9"/>
    </row>
    <row r="173" spans="4:5">
      <c r="D173" s="9"/>
      <c r="E173" s="9"/>
    </row>
    <row r="174" spans="4:5">
      <c r="D174" s="9"/>
      <c r="E174" s="9"/>
    </row>
    <row r="175" spans="4:5">
      <c r="D175" s="9"/>
      <c r="E175" s="9"/>
    </row>
    <row r="176" spans="4:5">
      <c r="D176" s="9"/>
      <c r="E176" s="9"/>
    </row>
    <row r="177" spans="4:5">
      <c r="D177" s="9"/>
      <c r="E177" s="9"/>
    </row>
    <row r="178" spans="4:5">
      <c r="D178" s="9"/>
      <c r="E178" s="9"/>
    </row>
    <row r="179" spans="4:5">
      <c r="D179" s="9"/>
      <c r="E179" s="9"/>
    </row>
    <row r="180" spans="4:5">
      <c r="D180" s="9"/>
      <c r="E180" s="9"/>
    </row>
    <row r="181" spans="4:5">
      <c r="D181" s="9"/>
      <c r="E181" s="9"/>
    </row>
    <row r="182" spans="4:5">
      <c r="D182" s="9"/>
      <c r="E182" s="9"/>
    </row>
    <row r="183" spans="4:5">
      <c r="D183" s="9"/>
      <c r="E183" s="9"/>
    </row>
    <row r="184" spans="4:5">
      <c r="D184" s="9"/>
      <c r="E184" s="9"/>
    </row>
    <row r="185" spans="4:5">
      <c r="D185" s="9"/>
      <c r="E185" s="9"/>
    </row>
    <row r="186" spans="4:5">
      <c r="D186" s="9"/>
      <c r="E186" s="9"/>
    </row>
    <row r="187" spans="4:5">
      <c r="D187" s="9"/>
      <c r="E187" s="9"/>
    </row>
    <row r="188" spans="4:5">
      <c r="D188" s="9"/>
      <c r="E188" s="9"/>
    </row>
    <row r="189" spans="4:5">
      <c r="D189" s="9"/>
      <c r="E189" s="9"/>
    </row>
    <row r="190" spans="4:5">
      <c r="D190" s="9"/>
      <c r="E190" s="9"/>
    </row>
    <row r="191" spans="4:5">
      <c r="D191" s="9"/>
      <c r="E191" s="9"/>
    </row>
    <row r="192" spans="4:5">
      <c r="D192" s="9"/>
      <c r="E192" s="9"/>
    </row>
    <row r="193" spans="4:5">
      <c r="D193" s="9"/>
      <c r="E193" s="9"/>
    </row>
    <row r="194" spans="4:5">
      <c r="D194" s="9"/>
      <c r="E194" s="9"/>
    </row>
    <row r="195" spans="4:5">
      <c r="D195" s="9"/>
      <c r="E195" s="9"/>
    </row>
    <row r="196" spans="4:5">
      <c r="D196" s="9"/>
      <c r="E196" s="9"/>
    </row>
    <row r="197" spans="4:5">
      <c r="D197" s="9"/>
      <c r="E197" s="9"/>
    </row>
    <row r="198" spans="4:5">
      <c r="D198" s="9"/>
      <c r="E198" s="9"/>
    </row>
    <row r="199" spans="4:5">
      <c r="D199" s="9"/>
      <c r="E199" s="9"/>
    </row>
    <row r="200" spans="4:5">
      <c r="D200" s="9"/>
      <c r="E200" s="9"/>
    </row>
    <row r="201" spans="4:5">
      <c r="D201" s="9"/>
      <c r="E201" s="9"/>
    </row>
    <row r="202" spans="4:5">
      <c r="D202" s="9"/>
      <c r="E202" s="9"/>
    </row>
    <row r="203" spans="4:5">
      <c r="D203" s="9"/>
      <c r="E203" s="9"/>
    </row>
    <row r="204" spans="4:5">
      <c r="D204" s="9"/>
      <c r="E204" s="9"/>
    </row>
    <row r="205" spans="4:5">
      <c r="D205" s="9"/>
      <c r="E205" s="9"/>
    </row>
    <row r="206" spans="4:5">
      <c r="D206" s="9"/>
      <c r="E206" s="9"/>
    </row>
    <row r="207" spans="4:5">
      <c r="D207" s="9"/>
      <c r="E207" s="9"/>
    </row>
    <row r="208" spans="4:5">
      <c r="D208" s="9"/>
      <c r="E208" s="9"/>
    </row>
    <row r="209" spans="4:5">
      <c r="D209" s="9"/>
      <c r="E209" s="9"/>
    </row>
    <row r="210" spans="4:5">
      <c r="D210" s="9"/>
      <c r="E210" s="9"/>
    </row>
    <row r="211" spans="4:5">
      <c r="D211" s="9"/>
      <c r="E211" s="9"/>
    </row>
    <row r="212" spans="4:5">
      <c r="D212" s="9"/>
      <c r="E212" s="9"/>
    </row>
    <row r="213" spans="4:5">
      <c r="D213" s="9"/>
      <c r="E213" s="9"/>
    </row>
    <row r="214" spans="4:5">
      <c r="D214" s="9"/>
      <c r="E214" s="9"/>
    </row>
    <row r="215" spans="4:5">
      <c r="D215" s="9"/>
      <c r="E215" s="9"/>
    </row>
    <row r="216" spans="4:5">
      <c r="D216" s="9"/>
      <c r="E216" s="9"/>
    </row>
    <row r="217" spans="4:5">
      <c r="D217" s="9"/>
      <c r="E217" s="9"/>
    </row>
    <row r="218" spans="4:5">
      <c r="D218" s="9"/>
      <c r="E218" s="9"/>
    </row>
    <row r="219" spans="4:5">
      <c r="D219" s="9"/>
      <c r="E219" s="9"/>
    </row>
    <row r="220" spans="4:5">
      <c r="D220" s="9"/>
      <c r="E220" s="9"/>
    </row>
    <row r="221" spans="4:5">
      <c r="D221" s="9"/>
      <c r="E221" s="9"/>
    </row>
    <row r="222" spans="4:5">
      <c r="D222" s="9"/>
      <c r="E222" s="9"/>
    </row>
    <row r="223" spans="4:5">
      <c r="D223" s="9"/>
      <c r="E223" s="9"/>
    </row>
    <row r="224" spans="4:5">
      <c r="D224" s="9"/>
      <c r="E224" s="9"/>
    </row>
    <row r="225" spans="4:5">
      <c r="D225" s="9"/>
      <c r="E225" s="9"/>
    </row>
    <row r="226" spans="4:5">
      <c r="D226" s="9"/>
      <c r="E226" s="9"/>
    </row>
    <row r="227" spans="4:5">
      <c r="D227" s="9"/>
      <c r="E227" s="9"/>
    </row>
    <row r="228" spans="4:5">
      <c r="D228" s="9"/>
      <c r="E228" s="9"/>
    </row>
    <row r="229" spans="4:5">
      <c r="D229" s="9"/>
      <c r="E229" s="9"/>
    </row>
    <row r="230" spans="4:5">
      <c r="D230" s="9"/>
      <c r="E230" s="9"/>
    </row>
    <row r="231" spans="4:5">
      <c r="D231" s="9"/>
      <c r="E231" s="9"/>
    </row>
    <row r="232" spans="4:5">
      <c r="D232" s="9"/>
      <c r="E232" s="9"/>
    </row>
    <row r="233" spans="4:5">
      <c r="D233" s="9"/>
      <c r="E233" s="9"/>
    </row>
    <row r="234" spans="4:5">
      <c r="D234" s="9"/>
      <c r="E234" s="9"/>
    </row>
    <row r="235" spans="4:5">
      <c r="D235" s="9"/>
      <c r="E235" s="9"/>
    </row>
    <row r="236" spans="4:5">
      <c r="D236" s="9"/>
      <c r="E236" s="9"/>
    </row>
    <row r="237" spans="4:5">
      <c r="D237" s="9"/>
      <c r="E237" s="9"/>
    </row>
    <row r="238" spans="4:5">
      <c r="D238" s="9"/>
      <c r="E238" s="9"/>
    </row>
    <row r="239" spans="4:5">
      <c r="D239" s="9"/>
      <c r="E239" s="9"/>
    </row>
    <row r="240" spans="4:5">
      <c r="D240" s="9"/>
      <c r="E240" s="9"/>
    </row>
    <row r="241" spans="4:5">
      <c r="D241" s="9"/>
      <c r="E241" s="9"/>
    </row>
    <row r="242" spans="4:5">
      <c r="D242" s="9"/>
      <c r="E242" s="9"/>
    </row>
    <row r="243" spans="4:5">
      <c r="D243" s="9"/>
      <c r="E243" s="9"/>
    </row>
    <row r="244" spans="4:5">
      <c r="D244" s="9"/>
      <c r="E244" s="9"/>
    </row>
    <row r="245" spans="4:5">
      <c r="D245" s="9"/>
      <c r="E245" s="9"/>
    </row>
    <row r="246" spans="4:5">
      <c r="D246" s="9"/>
      <c r="E246" s="9"/>
    </row>
    <row r="247" spans="4:5">
      <c r="D247" s="9"/>
      <c r="E247" s="9"/>
    </row>
    <row r="248" spans="4:5">
      <c r="D248" s="9"/>
      <c r="E248" s="9"/>
    </row>
    <row r="249" spans="4:5">
      <c r="D249" s="9"/>
      <c r="E249" s="9"/>
    </row>
    <row r="250" spans="4:5">
      <c r="D250" s="9"/>
      <c r="E250" s="9"/>
    </row>
    <row r="251" spans="4:5">
      <c r="D251" s="9"/>
      <c r="E251" s="9"/>
    </row>
    <row r="252" spans="4:5">
      <c r="D252" s="9"/>
      <c r="E252" s="9"/>
    </row>
    <row r="253" spans="4:5">
      <c r="D253" s="9"/>
      <c r="E253" s="9"/>
    </row>
    <row r="254" spans="4:5">
      <c r="D254" s="9"/>
      <c r="E254" s="9"/>
    </row>
    <row r="255" spans="4:5">
      <c r="D255" s="9"/>
      <c r="E255" s="9"/>
    </row>
    <row r="256" spans="4:5">
      <c r="D256" s="9"/>
      <c r="E256" s="9"/>
    </row>
    <row r="257" spans="4:5">
      <c r="D257" s="9"/>
      <c r="E257" s="9"/>
    </row>
    <row r="258" spans="4:5">
      <c r="D258" s="9"/>
      <c r="E258" s="9"/>
    </row>
    <row r="259" spans="4:5">
      <c r="D259" s="9"/>
      <c r="E259" s="9"/>
    </row>
    <row r="260" spans="4:5">
      <c r="D260" s="9"/>
      <c r="E260" s="9"/>
    </row>
    <row r="261" spans="4:5">
      <c r="D261" s="9"/>
      <c r="E261" s="9"/>
    </row>
    <row r="262" spans="4:5">
      <c r="D262" s="9"/>
      <c r="E262" s="9"/>
    </row>
    <row r="263" spans="4:5">
      <c r="D263" s="9"/>
      <c r="E263" s="9"/>
    </row>
    <row r="264" spans="4:5">
      <c r="D264" s="9"/>
      <c r="E264" s="9"/>
    </row>
    <row r="265" spans="4:5">
      <c r="D265" s="9"/>
      <c r="E265" s="9"/>
    </row>
    <row r="266" spans="4:5">
      <c r="D266" s="9"/>
      <c r="E266" s="9"/>
    </row>
    <row r="267" spans="4:5">
      <c r="D267" s="9"/>
      <c r="E267" s="9"/>
    </row>
    <row r="268" spans="4:5">
      <c r="D268" s="9"/>
      <c r="E268" s="9"/>
    </row>
    <row r="269" spans="4:5">
      <c r="D269" s="9"/>
      <c r="E269" s="9"/>
    </row>
    <row r="270" spans="4:5">
      <c r="D270" s="9"/>
      <c r="E270" s="9"/>
    </row>
    <row r="271" spans="4:5">
      <c r="D271" s="9"/>
      <c r="E271" s="9"/>
    </row>
    <row r="272" spans="4:5">
      <c r="D272" s="9"/>
      <c r="E272" s="9"/>
    </row>
    <row r="273" spans="4:5">
      <c r="D273" s="9"/>
      <c r="E273" s="9"/>
    </row>
    <row r="274" spans="4:5">
      <c r="D274" s="9"/>
      <c r="E274" s="9"/>
    </row>
    <row r="275" spans="4:5">
      <c r="D275" s="9"/>
      <c r="E275" s="9"/>
    </row>
    <row r="276" spans="4:5">
      <c r="D276" s="9"/>
      <c r="E276" s="9"/>
    </row>
    <row r="277" spans="4:5">
      <c r="D277" s="9"/>
      <c r="E277" s="9"/>
    </row>
    <row r="278" spans="4:5">
      <c r="D278" s="9"/>
      <c r="E278" s="9"/>
    </row>
    <row r="279" spans="4:5">
      <c r="D279" s="9"/>
      <c r="E279" s="9"/>
    </row>
    <row r="280" spans="4:5">
      <c r="D280" s="9"/>
      <c r="E280" s="9"/>
    </row>
    <row r="281" spans="4:5">
      <c r="D281" s="9"/>
      <c r="E281" s="9"/>
    </row>
    <row r="282" spans="4:5">
      <c r="D282" s="9"/>
      <c r="E282" s="9"/>
    </row>
    <row r="283" spans="4:5">
      <c r="D283" s="9"/>
      <c r="E283" s="9"/>
    </row>
    <row r="284" spans="4:5">
      <c r="D284" s="9"/>
      <c r="E284" s="9"/>
    </row>
    <row r="285" spans="4:5">
      <c r="D285" s="9"/>
      <c r="E285" s="9"/>
    </row>
    <row r="286" spans="4:5">
      <c r="D286" s="9"/>
      <c r="E286" s="9"/>
    </row>
    <row r="287" spans="4:5">
      <c r="D287" s="9"/>
      <c r="E287" s="9"/>
    </row>
    <row r="288" spans="4:5">
      <c r="D288" s="9"/>
      <c r="E288" s="9"/>
    </row>
    <row r="289" spans="4:5">
      <c r="D289" s="9"/>
      <c r="E289" s="9"/>
    </row>
    <row r="290" spans="4:5">
      <c r="D290" s="9"/>
      <c r="E290" s="9"/>
    </row>
    <row r="291" spans="4:5">
      <c r="D291" s="9"/>
      <c r="E291" s="9"/>
    </row>
    <row r="292" spans="4:5">
      <c r="D292" s="9"/>
      <c r="E292" s="9"/>
    </row>
    <row r="293" spans="4:5">
      <c r="D293" s="9"/>
      <c r="E293" s="9"/>
    </row>
    <row r="294" spans="4:5">
      <c r="D294" s="9"/>
      <c r="E294" s="9"/>
    </row>
    <row r="295" spans="4:5">
      <c r="D295" s="9"/>
      <c r="E295" s="9"/>
    </row>
    <row r="296" spans="4:5">
      <c r="D296" s="9"/>
      <c r="E296" s="9"/>
    </row>
    <row r="297" spans="4:5">
      <c r="D297" s="9"/>
      <c r="E297" s="9"/>
    </row>
    <row r="298" spans="4:5">
      <c r="D298" s="9"/>
      <c r="E298" s="9"/>
    </row>
    <row r="299" spans="4:5">
      <c r="D299" s="9"/>
      <c r="E299" s="9"/>
    </row>
    <row r="300" spans="4:5">
      <c r="D300" s="9"/>
      <c r="E300" s="9"/>
    </row>
    <row r="301" spans="4:5">
      <c r="D301" s="9"/>
      <c r="E301" s="9"/>
    </row>
    <row r="302" spans="4:5">
      <c r="D302" s="9"/>
      <c r="E302" s="9"/>
    </row>
    <row r="303" spans="4:5">
      <c r="D303" s="9"/>
      <c r="E303" s="9"/>
    </row>
    <row r="304" spans="4:5">
      <c r="D304" s="9"/>
      <c r="E304" s="9"/>
    </row>
    <row r="305" spans="4:5">
      <c r="D305" s="9"/>
      <c r="E305" s="9"/>
    </row>
    <row r="306" spans="4:5">
      <c r="D306" s="9"/>
      <c r="E306" s="9"/>
    </row>
    <row r="307" spans="4:5">
      <c r="D307" s="9"/>
      <c r="E307" s="9"/>
    </row>
    <row r="308" spans="4:5">
      <c r="D308" s="9"/>
      <c r="E308" s="9"/>
    </row>
    <row r="309" spans="4:5">
      <c r="D309" s="9"/>
      <c r="E309" s="9"/>
    </row>
    <row r="310" spans="4:5">
      <c r="D310" s="9"/>
      <c r="E310" s="9"/>
    </row>
    <row r="311" spans="4:5">
      <c r="D311" s="9"/>
      <c r="E311" s="9"/>
    </row>
    <row r="312" spans="4:5">
      <c r="D312" s="9"/>
      <c r="E312" s="9"/>
    </row>
    <row r="313" spans="4:5">
      <c r="D313" s="9"/>
      <c r="E313" s="9"/>
    </row>
    <row r="314" spans="4:5">
      <c r="D314" s="9"/>
      <c r="E314" s="9"/>
    </row>
    <row r="315" spans="4:5">
      <c r="D315" s="9"/>
      <c r="E315" s="9"/>
    </row>
    <row r="316" spans="4:5">
      <c r="D316" s="9"/>
      <c r="E316" s="9"/>
    </row>
    <row r="317" spans="4:5">
      <c r="D317" s="9"/>
      <c r="E317" s="9"/>
    </row>
    <row r="318" spans="4:5">
      <c r="D318" s="9"/>
      <c r="E318" s="9"/>
    </row>
    <row r="319" spans="4:5">
      <c r="D319" s="9"/>
      <c r="E319" s="9"/>
    </row>
    <row r="320" spans="4:5">
      <c r="D320" s="9"/>
      <c r="E320" s="9"/>
    </row>
    <row r="321" spans="4:5">
      <c r="D321" s="9"/>
      <c r="E321" s="9"/>
    </row>
    <row r="322" spans="4:5">
      <c r="D322" s="9"/>
      <c r="E322" s="9"/>
    </row>
    <row r="323" spans="4:5">
      <c r="D323" s="9"/>
      <c r="E323" s="9"/>
    </row>
    <row r="324" spans="4:5">
      <c r="D324" s="9"/>
      <c r="E324" s="9"/>
    </row>
    <row r="325" spans="4:5">
      <c r="D325" s="9"/>
      <c r="E325" s="9"/>
    </row>
    <row r="326" spans="4:5">
      <c r="D326" s="9"/>
      <c r="E326" s="9"/>
    </row>
    <row r="327" spans="4:5">
      <c r="D327" s="9"/>
      <c r="E327" s="9"/>
    </row>
    <row r="328" spans="4:5">
      <c r="D328" s="9"/>
      <c r="E328" s="9"/>
    </row>
    <row r="329" spans="4:5">
      <c r="D329" s="9"/>
      <c r="E329" s="9"/>
    </row>
    <row r="330" spans="4:5">
      <c r="D330" s="9"/>
      <c r="E330" s="9"/>
    </row>
    <row r="331" spans="4:5">
      <c r="D331" s="9"/>
      <c r="E331" s="9"/>
    </row>
    <row r="332" spans="4:5">
      <c r="D332" s="9"/>
      <c r="E332" s="9"/>
    </row>
    <row r="333" spans="4:5">
      <c r="D333" s="9"/>
      <c r="E333" s="9"/>
    </row>
    <row r="334" spans="4:5">
      <c r="D334" s="9"/>
      <c r="E334" s="9"/>
    </row>
    <row r="335" spans="4:5">
      <c r="D335" s="9"/>
      <c r="E335" s="9"/>
    </row>
    <row r="336" spans="4:5">
      <c r="D336" s="9"/>
      <c r="E336" s="9"/>
    </row>
    <row r="337" spans="4:5">
      <c r="D337" s="9"/>
      <c r="E337" s="9"/>
    </row>
    <row r="338" spans="4:5">
      <c r="D338" s="9"/>
      <c r="E338" s="9"/>
    </row>
    <row r="339" spans="4:5">
      <c r="D339" s="9"/>
      <c r="E339" s="9"/>
    </row>
    <row r="340" spans="4:5">
      <c r="D340" s="9"/>
      <c r="E340" s="9"/>
    </row>
    <row r="341" spans="4:5">
      <c r="D341" s="9"/>
      <c r="E341" s="9"/>
    </row>
    <row r="342" spans="4:5">
      <c r="D342" s="9"/>
      <c r="E342" s="9"/>
    </row>
    <row r="343" spans="4:5">
      <c r="D343" s="9"/>
      <c r="E343" s="9"/>
    </row>
    <row r="344" spans="4:5">
      <c r="D344" s="9"/>
      <c r="E344" s="9"/>
    </row>
    <row r="345" spans="4:5">
      <c r="D345" s="9"/>
      <c r="E345" s="9"/>
    </row>
    <row r="346" spans="4:5">
      <c r="D346" s="9"/>
      <c r="E346" s="9"/>
    </row>
    <row r="347" spans="4:5">
      <c r="D347" s="9"/>
      <c r="E347" s="9"/>
    </row>
    <row r="348" spans="4:5">
      <c r="D348" s="9"/>
      <c r="E348" s="9"/>
    </row>
    <row r="349" spans="4:5">
      <c r="D349" s="9"/>
      <c r="E349" s="9"/>
    </row>
    <row r="350" spans="4:5">
      <c r="D350" s="9"/>
      <c r="E350" s="9"/>
    </row>
    <row r="351" spans="4:5">
      <c r="D351" s="9"/>
      <c r="E351" s="9"/>
    </row>
    <row r="352" spans="4:5">
      <c r="D352" s="9"/>
      <c r="E352" s="9"/>
    </row>
    <row r="353" spans="4:5">
      <c r="D353" s="9"/>
      <c r="E353" s="9"/>
    </row>
    <row r="354" spans="4:5">
      <c r="D354" s="9"/>
      <c r="E354" s="9"/>
    </row>
    <row r="355" spans="4:5">
      <c r="D355" s="9"/>
      <c r="E355" s="9"/>
    </row>
    <row r="356" spans="4:5">
      <c r="D356" s="9"/>
      <c r="E356" s="9"/>
    </row>
    <row r="357" spans="4:5">
      <c r="D357" s="9"/>
      <c r="E357" s="9"/>
    </row>
    <row r="358" spans="4:5">
      <c r="D358" s="9"/>
      <c r="E358" s="9"/>
    </row>
    <row r="359" spans="4:5">
      <c r="D359" s="9"/>
      <c r="E359" s="9"/>
    </row>
    <row r="360" spans="4:5">
      <c r="D360" s="9"/>
      <c r="E360" s="9"/>
    </row>
    <row r="361" spans="4:5">
      <c r="D361" s="9"/>
      <c r="E361" s="9"/>
    </row>
    <row r="362" spans="4:5">
      <c r="D362" s="9"/>
      <c r="E362" s="9"/>
    </row>
    <row r="363" spans="4:5">
      <c r="D363" s="9"/>
      <c r="E363" s="9"/>
    </row>
    <row r="364" spans="4:5">
      <c r="D364" s="9"/>
      <c r="E364" s="9"/>
    </row>
    <row r="365" spans="4:5">
      <c r="D365" s="9"/>
      <c r="E365" s="9"/>
    </row>
    <row r="366" spans="4:5">
      <c r="D366" s="9"/>
      <c r="E366" s="9"/>
    </row>
    <row r="367" spans="4:5">
      <c r="D367" s="9"/>
      <c r="E367" s="9"/>
    </row>
    <row r="368" spans="4:5">
      <c r="D368" s="9"/>
      <c r="E368" s="9"/>
    </row>
    <row r="369" spans="4:5">
      <c r="D369" s="9"/>
      <c r="E369" s="9"/>
    </row>
    <row r="370" spans="4:5">
      <c r="D370" s="9"/>
      <c r="E370" s="9"/>
    </row>
    <row r="371" spans="4:5">
      <c r="D371" s="9"/>
      <c r="E371" s="9"/>
    </row>
    <row r="372" spans="4:5">
      <c r="D372" s="9"/>
      <c r="E372" s="9"/>
    </row>
    <row r="373" spans="4:5">
      <c r="D373" s="9"/>
      <c r="E373" s="9"/>
    </row>
    <row r="374" spans="4:5">
      <c r="D374" s="9"/>
      <c r="E374" s="9"/>
    </row>
    <row r="375" spans="4:5">
      <c r="D375" s="9"/>
      <c r="E375" s="9"/>
    </row>
    <row r="376" spans="4:5">
      <c r="D376" s="9"/>
      <c r="E376" s="9"/>
    </row>
    <row r="377" spans="4:5">
      <c r="D377" s="9"/>
      <c r="E377" s="9"/>
    </row>
    <row r="378" spans="4:5">
      <c r="D378" s="9"/>
      <c r="E378" s="9"/>
    </row>
    <row r="379" spans="4:5">
      <c r="D379" s="9"/>
      <c r="E379" s="9"/>
    </row>
    <row r="380" spans="4:5">
      <c r="D380" s="9"/>
      <c r="E380" s="9"/>
    </row>
    <row r="381" spans="4:5">
      <c r="D381" s="9"/>
      <c r="E381" s="9"/>
    </row>
    <row r="382" spans="4:5">
      <c r="D382" s="9"/>
      <c r="E382" s="9"/>
    </row>
    <row r="383" spans="4:5">
      <c r="D383" s="9"/>
      <c r="E383" s="9"/>
    </row>
    <row r="384" spans="4:5">
      <c r="D384" s="9"/>
      <c r="E384" s="9"/>
    </row>
    <row r="385" spans="4:5">
      <c r="D385" s="9"/>
      <c r="E385" s="9"/>
    </row>
    <row r="386" spans="4:5">
      <c r="D386" s="9"/>
      <c r="E386" s="9"/>
    </row>
    <row r="387" spans="4:5">
      <c r="D387" s="9"/>
      <c r="E387" s="9"/>
    </row>
    <row r="388" spans="4:5">
      <c r="D388" s="9"/>
      <c r="E388" s="9"/>
    </row>
    <row r="389" spans="4:5">
      <c r="D389" s="9"/>
      <c r="E389" s="9"/>
    </row>
    <row r="390" spans="4:5">
      <c r="D390" s="9"/>
      <c r="E390" s="9"/>
    </row>
    <row r="391" spans="4:5">
      <c r="D391" s="9"/>
      <c r="E391" s="9"/>
    </row>
    <row r="392" spans="4:5">
      <c r="D392" s="9"/>
      <c r="E392" s="9"/>
    </row>
    <row r="393" spans="4:5">
      <c r="D393" s="9"/>
      <c r="E393" s="9"/>
    </row>
    <row r="394" spans="4:5">
      <c r="D394" s="9"/>
      <c r="E394" s="9"/>
    </row>
    <row r="395" spans="4:5">
      <c r="D395" s="9"/>
      <c r="E395" s="9"/>
    </row>
    <row r="396" spans="4:5">
      <c r="D396" s="9"/>
      <c r="E396" s="9"/>
    </row>
    <row r="397" spans="4:5">
      <c r="D397" s="9"/>
      <c r="E397" s="9"/>
    </row>
    <row r="398" spans="4:5">
      <c r="D398" s="9"/>
      <c r="E398" s="9"/>
    </row>
    <row r="399" spans="4:5">
      <c r="D399" s="9"/>
      <c r="E399" s="9"/>
    </row>
    <row r="400" spans="4:5">
      <c r="D400" s="9"/>
      <c r="E400" s="9"/>
    </row>
    <row r="401" spans="4:5">
      <c r="D401" s="9"/>
      <c r="E401" s="9"/>
    </row>
    <row r="402" spans="4:5">
      <c r="D402" s="9"/>
      <c r="E402" s="9"/>
    </row>
    <row r="403" spans="4:5">
      <c r="D403" s="9"/>
      <c r="E403" s="9"/>
    </row>
    <row r="404" spans="4:5">
      <c r="D404" s="9"/>
      <c r="E404" s="9"/>
    </row>
    <row r="405" spans="4:5">
      <c r="D405" s="9"/>
      <c r="E405" s="9"/>
    </row>
    <row r="406" spans="4:5">
      <c r="D406" s="9"/>
      <c r="E406" s="9"/>
    </row>
    <row r="407" spans="4:5">
      <c r="D407" s="9"/>
      <c r="E407" s="9"/>
    </row>
    <row r="408" spans="4:5">
      <c r="D408" s="9"/>
      <c r="E408" s="9"/>
    </row>
    <row r="409" spans="4:5">
      <c r="D409" s="9"/>
      <c r="E409" s="9"/>
    </row>
    <row r="410" spans="4:5">
      <c r="D410" s="9"/>
      <c r="E410" s="9"/>
    </row>
    <row r="411" spans="4:5">
      <c r="D411" s="9"/>
      <c r="E411" s="9"/>
    </row>
    <row r="412" spans="4:5">
      <c r="D412" s="9"/>
      <c r="E412" s="9"/>
    </row>
    <row r="413" spans="4:5">
      <c r="D413" s="9"/>
      <c r="E413" s="9"/>
    </row>
    <row r="414" spans="4:5">
      <c r="D414" s="9"/>
      <c r="E414" s="9"/>
    </row>
    <row r="415" spans="4:5">
      <c r="D415" s="9"/>
      <c r="E415" s="9"/>
    </row>
    <row r="416" spans="4:5">
      <c r="D416" s="9"/>
      <c r="E416" s="9"/>
    </row>
    <row r="417" spans="4:5">
      <c r="D417" s="9"/>
      <c r="E417" s="9"/>
    </row>
    <row r="418" spans="4:5">
      <c r="D418" s="9"/>
      <c r="E418" s="9"/>
    </row>
    <row r="419" spans="4:5">
      <c r="D419" s="9"/>
      <c r="E419" s="9"/>
    </row>
    <row r="420" spans="4:5">
      <c r="D420" s="9"/>
      <c r="E420" s="9"/>
    </row>
    <row r="421" spans="4:5">
      <c r="D421" s="9"/>
      <c r="E421" s="9"/>
    </row>
    <row r="422" spans="4:5">
      <c r="D422" s="9"/>
      <c r="E422" s="9"/>
    </row>
    <row r="423" spans="4:5">
      <c r="D423" s="9"/>
      <c r="E423" s="9"/>
    </row>
    <row r="424" spans="4:5">
      <c r="D424" s="9"/>
      <c r="E424" s="9"/>
    </row>
    <row r="425" spans="4:5">
      <c r="D425" s="9"/>
      <c r="E425" s="9"/>
    </row>
    <row r="426" spans="4:5">
      <c r="D426" s="9"/>
      <c r="E426" s="9"/>
    </row>
    <row r="427" spans="4:5">
      <c r="D427" s="9"/>
      <c r="E427" s="9"/>
    </row>
    <row r="428" spans="4:5">
      <c r="D428" s="9"/>
      <c r="E428" s="9"/>
    </row>
    <row r="429" spans="4:5">
      <c r="D429" s="9"/>
      <c r="E429" s="9"/>
    </row>
    <row r="430" spans="4:5">
      <c r="D430" s="9"/>
      <c r="E430" s="9"/>
    </row>
    <row r="431" spans="4:5">
      <c r="D431" s="9"/>
      <c r="E431" s="9"/>
    </row>
    <row r="432" spans="4:5">
      <c r="D432" s="9"/>
      <c r="E432" s="9"/>
    </row>
    <row r="433" spans="4:5">
      <c r="D433" s="9"/>
      <c r="E433" s="9"/>
    </row>
    <row r="434" spans="4:5">
      <c r="D434" s="9"/>
      <c r="E434" s="9"/>
    </row>
    <row r="435" spans="4:5">
      <c r="D435" s="9"/>
      <c r="E435" s="9"/>
    </row>
    <row r="436" spans="4:5">
      <c r="D436" s="9"/>
      <c r="E436" s="9"/>
    </row>
    <row r="437" spans="4:5">
      <c r="D437" s="9"/>
      <c r="E437" s="9"/>
    </row>
    <row r="438" spans="4:5">
      <c r="D438" s="9"/>
      <c r="E438" s="9"/>
    </row>
    <row r="439" spans="4:5">
      <c r="D439" s="9"/>
      <c r="E439" s="9"/>
    </row>
    <row r="440" spans="4:5">
      <c r="D440" s="9"/>
      <c r="E440" s="9"/>
    </row>
    <row r="441" spans="4:5">
      <c r="D441" s="9"/>
      <c r="E441" s="9"/>
    </row>
    <row r="442" spans="4:5">
      <c r="D442" s="9"/>
      <c r="E442" s="9"/>
    </row>
    <row r="443" spans="4:5">
      <c r="D443" s="9"/>
      <c r="E443" s="9"/>
    </row>
    <row r="444" spans="4:5">
      <c r="D444" s="9"/>
      <c r="E444" s="9"/>
    </row>
    <row r="445" spans="4:5">
      <c r="D445" s="9"/>
      <c r="E445" s="9"/>
    </row>
    <row r="446" spans="4:5">
      <c r="D446" s="9"/>
      <c r="E446" s="9"/>
    </row>
    <row r="447" spans="4:5">
      <c r="D447" s="9"/>
      <c r="E447" s="9"/>
    </row>
    <row r="448" spans="4:5">
      <c r="D448" s="9"/>
      <c r="E448" s="9"/>
    </row>
    <row r="449" spans="4:5">
      <c r="D449" s="9"/>
      <c r="E449" s="9"/>
    </row>
    <row r="450" spans="4:5">
      <c r="D450" s="9"/>
      <c r="E450" s="9"/>
    </row>
    <row r="451" spans="4:5">
      <c r="D451" s="9"/>
      <c r="E451" s="9"/>
    </row>
    <row r="452" spans="4:5">
      <c r="D452" s="9"/>
      <c r="E452" s="9"/>
    </row>
    <row r="453" spans="4:5">
      <c r="D453" s="9"/>
      <c r="E453" s="9"/>
    </row>
    <row r="454" spans="4:5">
      <c r="D454" s="9"/>
      <c r="E454" s="9"/>
    </row>
    <row r="455" spans="4:5">
      <c r="D455" s="9"/>
      <c r="E455" s="9"/>
    </row>
    <row r="456" spans="4:5">
      <c r="D456" s="9"/>
      <c r="E456" s="9"/>
    </row>
    <row r="457" spans="4:5">
      <c r="D457" s="9"/>
      <c r="E457" s="9"/>
    </row>
    <row r="458" spans="4:5">
      <c r="D458" s="9"/>
      <c r="E458" s="9"/>
    </row>
    <row r="459" spans="4:5">
      <c r="D459" s="9"/>
      <c r="E459" s="9"/>
    </row>
    <row r="460" spans="4:5">
      <c r="D460" s="9"/>
      <c r="E460" s="9"/>
    </row>
    <row r="461" spans="4:5">
      <c r="D461" s="9"/>
      <c r="E461" s="9"/>
    </row>
    <row r="462" spans="4:5">
      <c r="D462" s="9"/>
      <c r="E462" s="9"/>
    </row>
    <row r="463" spans="4:5">
      <c r="D463" s="9"/>
      <c r="E463" s="9"/>
    </row>
    <row r="464" spans="4:5">
      <c r="D464" s="9"/>
      <c r="E464" s="9"/>
    </row>
    <row r="465" spans="4:5">
      <c r="D465" s="9"/>
      <c r="E465" s="9"/>
    </row>
    <row r="466" spans="4:5">
      <c r="D466" s="9"/>
      <c r="E466" s="9"/>
    </row>
    <row r="467" spans="4:5">
      <c r="D467" s="9"/>
      <c r="E467" s="9"/>
    </row>
    <row r="468" spans="4:5">
      <c r="D468" s="9"/>
      <c r="E468" s="9"/>
    </row>
    <row r="469" spans="4:5">
      <c r="D469" s="9"/>
      <c r="E469" s="9"/>
    </row>
    <row r="470" spans="4:5">
      <c r="D470" s="9"/>
      <c r="E470" s="9"/>
    </row>
    <row r="471" spans="4:5">
      <c r="D471" s="9"/>
      <c r="E471" s="9"/>
    </row>
    <row r="472" spans="4:5">
      <c r="D472" s="9"/>
      <c r="E472" s="9"/>
    </row>
    <row r="473" spans="4:5">
      <c r="D473" s="9"/>
      <c r="E473" s="9"/>
    </row>
    <row r="474" spans="4:5">
      <c r="D474" s="9"/>
      <c r="E474" s="9"/>
    </row>
    <row r="475" spans="4:5">
      <c r="D475" s="9"/>
      <c r="E475" s="9"/>
    </row>
    <row r="476" spans="4:5">
      <c r="D476" s="9"/>
      <c r="E476" s="9"/>
    </row>
    <row r="477" spans="4:5">
      <c r="D477" s="9"/>
      <c r="E477" s="9"/>
    </row>
    <row r="478" spans="4:5">
      <c r="D478" s="9"/>
      <c r="E478" s="9"/>
    </row>
    <row r="479" spans="4:5">
      <c r="D479" s="9"/>
      <c r="E479" s="9"/>
    </row>
    <row r="480" spans="4:5">
      <c r="D480" s="9"/>
      <c r="E480" s="9"/>
    </row>
    <row r="481" spans="4:5">
      <c r="D481" s="9"/>
      <c r="E481" s="9"/>
    </row>
    <row r="482" spans="4:5">
      <c r="D482" s="9"/>
      <c r="E482" s="9"/>
    </row>
    <row r="483" spans="4:5">
      <c r="D483" s="9"/>
      <c r="E483" s="9"/>
    </row>
    <row r="484" spans="4:5">
      <c r="D484" s="9"/>
      <c r="E484" s="9"/>
    </row>
    <row r="485" spans="4:5">
      <c r="D485" s="9"/>
      <c r="E485" s="9"/>
    </row>
    <row r="486" spans="4:5">
      <c r="D486" s="9"/>
      <c r="E486" s="9"/>
    </row>
    <row r="487" spans="4:5">
      <c r="D487" s="9"/>
      <c r="E487" s="9"/>
    </row>
    <row r="488" spans="4:5">
      <c r="D488" s="9"/>
      <c r="E488" s="9"/>
    </row>
    <row r="489" spans="4:5">
      <c r="D489" s="9"/>
      <c r="E489" s="9"/>
    </row>
    <row r="490" spans="4:5">
      <c r="D490" s="9"/>
      <c r="E490" s="9"/>
    </row>
    <row r="491" spans="4:5">
      <c r="D491" s="9"/>
      <c r="E491" s="9"/>
    </row>
    <row r="492" spans="4:5">
      <c r="D492" s="9"/>
      <c r="E492" s="9"/>
    </row>
    <row r="493" spans="4:5">
      <c r="D493" s="9"/>
      <c r="E493" s="9"/>
    </row>
    <row r="494" spans="4:5">
      <c r="D494" s="9"/>
      <c r="E494" s="9"/>
    </row>
    <row r="495" spans="4:5">
      <c r="D495" s="9"/>
      <c r="E495" s="9"/>
    </row>
    <row r="496" spans="4:5">
      <c r="D496" s="9"/>
      <c r="E496" s="9"/>
    </row>
    <row r="497" spans="4:5">
      <c r="D497" s="9"/>
      <c r="E497" s="9"/>
    </row>
    <row r="498" spans="4:5">
      <c r="D498" s="9"/>
      <c r="E498" s="9"/>
    </row>
    <row r="499" spans="4:5">
      <c r="D499" s="9"/>
      <c r="E499" s="9"/>
    </row>
    <row r="500" spans="4:5">
      <c r="D500" s="9"/>
      <c r="E500" s="9"/>
    </row>
    <row r="501" spans="4:5">
      <c r="D501" s="9"/>
      <c r="E501" s="9"/>
    </row>
    <row r="502" spans="4:5">
      <c r="D502" s="9"/>
      <c r="E502" s="9"/>
    </row>
    <row r="503" spans="4:5">
      <c r="D503" s="9"/>
      <c r="E503" s="9"/>
    </row>
    <row r="504" spans="4:5">
      <c r="D504" s="9"/>
      <c r="E504" s="9"/>
    </row>
    <row r="505" spans="4:5">
      <c r="D505" s="9"/>
      <c r="E505" s="9"/>
    </row>
    <row r="506" spans="4:5">
      <c r="D506" s="9"/>
      <c r="E506" s="9"/>
    </row>
    <row r="507" spans="4:5">
      <c r="D507" s="9"/>
      <c r="E507" s="9"/>
    </row>
    <row r="508" spans="4:5">
      <c r="D508" s="9"/>
      <c r="E508" s="9"/>
    </row>
    <row r="509" spans="4:5">
      <c r="D509" s="9"/>
      <c r="E509" s="9"/>
    </row>
    <row r="510" spans="4:5">
      <c r="D510" s="9"/>
      <c r="E510" s="9"/>
    </row>
    <row r="511" spans="4:5">
      <c r="D511" s="9"/>
      <c r="E511" s="9"/>
    </row>
    <row r="512" spans="4:5">
      <c r="D512" s="9"/>
      <c r="E512" s="9"/>
    </row>
    <row r="513" spans="4:5">
      <c r="D513" s="9"/>
      <c r="E513" s="9"/>
    </row>
    <row r="514" spans="4:5">
      <c r="D514" s="9"/>
      <c r="E514" s="9"/>
    </row>
    <row r="515" spans="4:5">
      <c r="D515" s="9"/>
      <c r="E515" s="9"/>
    </row>
    <row r="516" spans="4:5">
      <c r="D516" s="9"/>
      <c r="E516" s="9"/>
    </row>
    <row r="517" spans="4:5">
      <c r="D517" s="9"/>
      <c r="E517" s="9"/>
    </row>
    <row r="518" spans="4:5">
      <c r="D518" s="9"/>
      <c r="E518" s="9"/>
    </row>
    <row r="519" spans="4:5">
      <c r="D519" s="9"/>
      <c r="E519" s="9"/>
    </row>
    <row r="520" spans="4:5">
      <c r="D520" s="9"/>
      <c r="E520" s="9"/>
    </row>
    <row r="521" spans="4:5">
      <c r="D521" s="9"/>
      <c r="E521" s="9"/>
    </row>
    <row r="522" spans="4:5">
      <c r="D522" s="9"/>
      <c r="E522" s="9"/>
    </row>
    <row r="523" spans="4:5">
      <c r="D523" s="9"/>
      <c r="E523" s="9"/>
    </row>
    <row r="524" spans="4:5">
      <c r="D524" s="9"/>
      <c r="E524" s="9"/>
    </row>
    <row r="525" spans="4:5">
      <c r="D525" s="9"/>
      <c r="E525" s="9"/>
    </row>
    <row r="526" spans="4:5">
      <c r="D526" s="9"/>
      <c r="E526" s="9"/>
    </row>
    <row r="527" spans="4:5">
      <c r="D527" s="9"/>
      <c r="E527" s="9"/>
    </row>
    <row r="528" spans="4:5">
      <c r="D528" s="9"/>
      <c r="E528" s="9"/>
    </row>
    <row r="529" spans="4:5">
      <c r="D529" s="9"/>
      <c r="E529" s="9"/>
    </row>
    <row r="530" spans="4:5">
      <c r="D530" s="9"/>
      <c r="E530" s="9"/>
    </row>
    <row r="531" spans="4:5">
      <c r="D531" s="9"/>
      <c r="E531" s="9"/>
    </row>
    <row r="532" spans="4:5">
      <c r="D532" s="9"/>
      <c r="E532" s="9"/>
    </row>
    <row r="533" spans="4:5">
      <c r="D533" s="9"/>
      <c r="E533" s="9"/>
    </row>
    <row r="534" spans="4:5">
      <c r="D534" s="9"/>
      <c r="E534" s="9"/>
    </row>
    <row r="535" spans="4:5">
      <c r="D535" s="9"/>
      <c r="E535" s="9"/>
    </row>
    <row r="536" spans="4:5">
      <c r="D536" s="9"/>
      <c r="E536" s="9"/>
    </row>
    <row r="537" spans="4:5">
      <c r="D537" s="9"/>
      <c r="E537" s="9"/>
    </row>
    <row r="538" spans="4:5">
      <c r="D538" s="9"/>
      <c r="E538" s="9"/>
    </row>
    <row r="539" spans="4:5">
      <c r="D539" s="9"/>
      <c r="E539" s="9"/>
    </row>
    <row r="540" spans="4:5">
      <c r="D540" s="9"/>
      <c r="E540" s="9"/>
    </row>
    <row r="541" spans="4:5">
      <c r="D541" s="9"/>
      <c r="E541" s="9"/>
    </row>
    <row r="542" spans="4:5">
      <c r="D542" s="9"/>
      <c r="E542" s="9"/>
    </row>
    <row r="543" spans="4:5">
      <c r="D543" s="9"/>
      <c r="E543" s="9"/>
    </row>
    <row r="544" spans="4:5">
      <c r="D544" s="9"/>
      <c r="E544" s="9"/>
    </row>
    <row r="545" spans="4:5">
      <c r="D545" s="9"/>
      <c r="E545" s="9"/>
    </row>
    <row r="546" spans="4:5">
      <c r="D546" s="9"/>
      <c r="E546" s="9"/>
    </row>
    <row r="547" spans="4:5">
      <c r="D547" s="9"/>
      <c r="E547" s="9"/>
    </row>
    <row r="548" spans="4:5">
      <c r="D548" s="9"/>
      <c r="E548" s="9"/>
    </row>
    <row r="549" spans="4:5">
      <c r="D549" s="9"/>
      <c r="E549" s="9"/>
    </row>
    <row r="550" spans="4:5">
      <c r="D550" s="9"/>
      <c r="E550" s="9"/>
    </row>
    <row r="551" spans="4:5">
      <c r="D551" s="9"/>
      <c r="E551" s="9"/>
    </row>
    <row r="552" spans="4:5">
      <c r="D552" s="9"/>
      <c r="E552" s="9"/>
    </row>
    <row r="553" spans="4:5">
      <c r="D553" s="9"/>
      <c r="E553" s="9"/>
    </row>
    <row r="554" spans="4:5">
      <c r="D554" s="9"/>
      <c r="E554" s="9"/>
    </row>
    <row r="555" spans="4:5">
      <c r="D555" s="9"/>
      <c r="E555" s="9"/>
    </row>
    <row r="556" spans="4:5">
      <c r="D556" s="9"/>
      <c r="E556" s="9"/>
    </row>
    <row r="557" spans="4:5">
      <c r="D557" s="9"/>
      <c r="E557" s="9"/>
    </row>
    <row r="558" spans="4:5">
      <c r="D558" s="9"/>
      <c r="E558" s="9"/>
    </row>
    <row r="559" spans="4:5">
      <c r="D559" s="9"/>
      <c r="E559" s="9"/>
    </row>
    <row r="560" spans="4:5">
      <c r="D560" s="9"/>
      <c r="E560" s="9"/>
    </row>
    <row r="561" spans="4:5">
      <c r="D561" s="9"/>
      <c r="E561" s="9"/>
    </row>
    <row r="562" spans="4:5">
      <c r="D562" s="9"/>
      <c r="E562" s="9"/>
    </row>
    <row r="563" spans="4:5">
      <c r="D563" s="9"/>
      <c r="E563" s="9"/>
    </row>
    <row r="564" spans="4:5">
      <c r="D564" s="9"/>
      <c r="E564" s="9"/>
    </row>
    <row r="565" spans="4:5">
      <c r="D565" s="9"/>
      <c r="E565" s="9"/>
    </row>
    <row r="566" spans="4:5">
      <c r="D566" s="9"/>
      <c r="E566" s="9"/>
    </row>
    <row r="567" spans="4:5">
      <c r="D567" s="9"/>
      <c r="E567" s="9"/>
    </row>
    <row r="568" spans="4:5">
      <c r="D568" s="9"/>
      <c r="E568" s="9"/>
    </row>
    <row r="569" spans="4:5">
      <c r="D569" s="9"/>
      <c r="E569" s="9"/>
    </row>
    <row r="570" spans="4:5">
      <c r="D570" s="9"/>
      <c r="E570" s="9"/>
    </row>
    <row r="571" spans="4:5">
      <c r="D571" s="9"/>
      <c r="E571" s="9"/>
    </row>
    <row r="572" spans="4:5">
      <c r="D572" s="9"/>
      <c r="E572" s="9"/>
    </row>
    <row r="573" spans="4:5">
      <c r="D573" s="9"/>
      <c r="E573" s="9"/>
    </row>
    <row r="574" spans="4:5">
      <c r="D574" s="9"/>
      <c r="E574" s="9"/>
    </row>
    <row r="575" spans="4:5">
      <c r="D575" s="9"/>
      <c r="E575" s="9"/>
    </row>
    <row r="576" spans="4:5">
      <c r="D576" s="9"/>
      <c r="E576" s="9"/>
    </row>
    <row r="577" spans="4:5">
      <c r="D577" s="9"/>
      <c r="E577" s="9"/>
    </row>
    <row r="578" spans="4:5">
      <c r="D578" s="9"/>
      <c r="E578" s="9"/>
    </row>
    <row r="579" spans="4:5">
      <c r="D579" s="9"/>
      <c r="E579" s="9"/>
    </row>
    <row r="580" spans="4:5">
      <c r="D580" s="9"/>
      <c r="E580" s="9"/>
    </row>
    <row r="581" spans="4:5">
      <c r="D581" s="9"/>
      <c r="E581" s="9"/>
    </row>
    <row r="582" spans="4:5">
      <c r="D582" s="9"/>
      <c r="E582" s="9"/>
    </row>
    <row r="583" spans="4:5">
      <c r="D583" s="9"/>
      <c r="E583" s="9"/>
    </row>
  </sheetData>
  <mergeCells count="3">
    <mergeCell ref="B5:K5"/>
    <mergeCell ref="J7:K7"/>
    <mergeCell ref="B3:E3"/>
  </mergeCells>
  <phoneticPr fontId="8" type="noConversion"/>
  <hyperlinks>
    <hyperlink ref="I9" r:id="rId1"/>
    <hyperlink ref="I8" r:id="rId2"/>
    <hyperlink ref="I10" r:id="rId3"/>
    <hyperlink ref="I11" r:id="rId4"/>
    <hyperlink ref="I12" r:id="rId5"/>
    <hyperlink ref="I13" r:id="rId6"/>
    <hyperlink ref="I14" r:id="rId7"/>
    <hyperlink ref="I15" r:id="rId8"/>
    <hyperlink ref="I16" r:id="rId9"/>
    <hyperlink ref="I17" r:id="rId10"/>
    <hyperlink ref="I18" r:id="rId11"/>
    <hyperlink ref="I19" r:id="rId12"/>
    <hyperlink ref="I20" r:id="rId13"/>
    <hyperlink ref="I21" r:id="rId14"/>
    <hyperlink ref="I22" r:id="rId15"/>
    <hyperlink ref="I23" r:id="rId16"/>
    <hyperlink ref="I24" r:id="rId17"/>
    <hyperlink ref="I25" r:id="rId18"/>
    <hyperlink ref="I26" r:id="rId19"/>
    <hyperlink ref="I27" r:id="rId20"/>
    <hyperlink ref="I28" r:id="rId21"/>
    <hyperlink ref="I30" r:id="rId22"/>
    <hyperlink ref="I31" r:id="rId23"/>
    <hyperlink ref="I32" r:id="rId24"/>
    <hyperlink ref="I33" r:id="rId25"/>
    <hyperlink ref="I34" r:id="rId26"/>
    <hyperlink ref="I35" r:id="rId27"/>
    <hyperlink ref="I36" r:id="rId28"/>
    <hyperlink ref="I40" r:id="rId29"/>
    <hyperlink ref="I41" r:id="rId30"/>
    <hyperlink ref="I42" r:id="rId31"/>
  </hyperlinks>
  <printOptions horizontalCentered="1"/>
  <pageMargins left="0.23622047244094491" right="0.23622047244094491" top="1.0629921259842521" bottom="0.74803149606299213" header="0.51181102362204722" footer="0.31496062992125984"/>
  <pageSetup paperSize="9" scale="80" fitToHeight="100" orientation="landscape" r:id="rId32"/>
  <headerFooter alignWithMargins="0">
    <oddHeader>&amp;CCentrul de Cercetare în Ingineria Sistemelor Automate http://www.aut.upt.ro/centru-cercetare/</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44</vt:i4>
      </vt:variant>
      <vt:variant>
        <vt:lpstr>Named Ranges</vt:lpstr>
      </vt:variant>
      <vt:variant>
        <vt:i4>61</vt:i4>
      </vt:variant>
    </vt:vector>
  </HeadingPairs>
  <TitlesOfParts>
    <vt:vector size="105" baseType="lpstr">
      <vt:lpstr>Date identificare</vt:lpstr>
      <vt:lpstr>Punctaj total</vt:lpstr>
      <vt:lpstr>Competente</vt:lpstr>
      <vt:lpstr>1 Articole reviste ISI</vt:lpstr>
      <vt:lpstr>2 Lucrari ISI Proc</vt:lpstr>
      <vt:lpstr>3 Articole reviste BDI</vt:lpstr>
      <vt:lpstr>4 Lucrari volume BDI</vt:lpstr>
      <vt:lpstr>5 Articole reviste internationa</vt:lpstr>
      <vt:lpstr>6 Conferinte internationale rec</vt:lpstr>
      <vt:lpstr>7A Carti ed. strainatate</vt:lpstr>
      <vt:lpstr>7B Carti ed. în țară</vt:lpstr>
      <vt:lpstr>8 Brevete de invenție</vt:lpstr>
      <vt:lpstr>9 Proiecte internationale</vt:lpstr>
      <vt:lpstr>10 Proiecte nationale</vt:lpstr>
      <vt:lpstr>11 Proiecte FS</vt:lpstr>
      <vt:lpstr>12 Contracte terti</vt:lpstr>
      <vt:lpstr>13 Produse tehnologii</vt:lpstr>
      <vt:lpstr>14 Organizare conferinte</vt:lpstr>
      <vt:lpstr>15A Colective reviste ISI</vt:lpstr>
      <vt:lpstr>15B Colective reviste BDI</vt:lpstr>
      <vt:lpstr>16A Recenzor reviste ISI</vt:lpstr>
      <vt:lpstr>16B Recenzor reviste BDI</vt:lpstr>
      <vt:lpstr>17A Comitete conferinte ISI</vt:lpstr>
      <vt:lpstr>17B Comitete conferinte BDI</vt:lpstr>
      <vt:lpstr>18A Recenzor conferinte ISI</vt:lpstr>
      <vt:lpstr>18B Recenzor conferinte BDI</vt:lpstr>
      <vt:lpstr>19 Recenzor edituri</vt:lpstr>
      <vt:lpstr>20A Lucrari inv conf ISI</vt:lpstr>
      <vt:lpstr>20B Lucrari inv conf BDI</vt:lpstr>
      <vt:lpstr>21 Profesor invitat</vt:lpstr>
      <vt:lpstr>22A Pres cond organiz</vt:lpstr>
      <vt:lpstr>22B Poz cond organiz</vt:lpstr>
      <vt:lpstr>23 Citari</vt:lpstr>
      <vt:lpstr>24A Membru Acad Rom</vt:lpstr>
      <vt:lpstr>24B Membru acad rec</vt:lpstr>
      <vt:lpstr>25 Doctor Honoris Causa</vt:lpstr>
      <vt:lpstr>26 Profesor onorific</vt:lpstr>
      <vt:lpstr>27A Doctoranzi in stagiu</vt:lpstr>
      <vt:lpstr>27B Teze sustinute</vt:lpstr>
      <vt:lpstr>27C Recenzor com doct</vt:lpstr>
      <vt:lpstr>28A Premii internationale</vt:lpstr>
      <vt:lpstr>28B Best Paper Award</vt:lpstr>
      <vt:lpstr>29A Premii ale Academiei Romane</vt:lpstr>
      <vt:lpstr>29B Premii nationale</vt:lpstr>
      <vt:lpstr>'1 Articole reviste ISI'!Print_Area</vt:lpstr>
      <vt:lpstr>'10 Proiecte nationale'!Print_Area</vt:lpstr>
      <vt:lpstr>'11 Proiecte FS'!Print_Area</vt:lpstr>
      <vt:lpstr>'12 Contracte terti'!Print_Area</vt:lpstr>
      <vt:lpstr>'14 Organizare conferinte'!Print_Area</vt:lpstr>
      <vt:lpstr>'15A Colective reviste ISI'!Print_Area</vt:lpstr>
      <vt:lpstr>'15B Colective reviste BDI'!Print_Area</vt:lpstr>
      <vt:lpstr>'16A Recenzor reviste ISI'!Print_Area</vt:lpstr>
      <vt:lpstr>'16B Recenzor reviste BDI'!Print_Area</vt:lpstr>
      <vt:lpstr>'17A Comitete conferinte ISI'!Print_Area</vt:lpstr>
      <vt:lpstr>'17B Comitete conferinte BDI'!Print_Area</vt:lpstr>
      <vt:lpstr>'18A Recenzor conferinte ISI'!Print_Area</vt:lpstr>
      <vt:lpstr>'18B Recenzor conferinte BDI'!Print_Area</vt:lpstr>
      <vt:lpstr>'19 Recenzor edituri'!Print_Area</vt:lpstr>
      <vt:lpstr>'2 Lucrari ISI Proc'!Print_Area</vt:lpstr>
      <vt:lpstr>'20A Lucrari inv conf ISI'!Print_Area</vt:lpstr>
      <vt:lpstr>'20B Lucrari inv conf BDI'!Print_Area</vt:lpstr>
      <vt:lpstr>'21 Profesor invitat'!Print_Area</vt:lpstr>
      <vt:lpstr>'22A Pres cond organiz'!Print_Area</vt:lpstr>
      <vt:lpstr>'22B Poz cond organiz'!Print_Area</vt:lpstr>
      <vt:lpstr>'23 Citari'!Print_Area</vt:lpstr>
      <vt:lpstr>'24A Membru Acad Rom'!Print_Area</vt:lpstr>
      <vt:lpstr>'24B Membru acad rec'!Print_Area</vt:lpstr>
      <vt:lpstr>'25 Doctor Honoris Causa'!Print_Area</vt:lpstr>
      <vt:lpstr>'26 Profesor onorific'!Print_Area</vt:lpstr>
      <vt:lpstr>'27A Doctoranzi in stagiu'!Print_Area</vt:lpstr>
      <vt:lpstr>'27B Teze sustinute'!Print_Area</vt:lpstr>
      <vt:lpstr>'27C Recenzor com doct'!Print_Area</vt:lpstr>
      <vt:lpstr>'28A Premii internationale'!Print_Area</vt:lpstr>
      <vt:lpstr>'28B Best Paper Award'!Print_Area</vt:lpstr>
      <vt:lpstr>'29A Premii ale Academiei Romane'!Print_Area</vt:lpstr>
      <vt:lpstr>'29B Premii nationale'!Print_Area</vt:lpstr>
      <vt:lpstr>'3 Articole reviste BDI'!Print_Area</vt:lpstr>
      <vt:lpstr>'4 Lucrari volume BDI'!Print_Area</vt:lpstr>
      <vt:lpstr>'5 Articole reviste internationa'!Print_Area</vt:lpstr>
      <vt:lpstr>'6 Conferinte internationale rec'!Print_Area</vt:lpstr>
      <vt:lpstr>'7A Carti ed. strainatate'!Print_Area</vt:lpstr>
      <vt:lpstr>'7B Carti ed. în țară'!Print_Area</vt:lpstr>
      <vt:lpstr>'8 Brevete de invenție'!Print_Area</vt:lpstr>
      <vt:lpstr>'9 Proiecte internationale'!Print_Area</vt:lpstr>
      <vt:lpstr>'Punctaj total'!Print_Area</vt:lpstr>
      <vt:lpstr>'1 Articole reviste ISI'!Print_Titles</vt:lpstr>
      <vt:lpstr>'10 Proiecte nationale'!Print_Titles</vt:lpstr>
      <vt:lpstr>'11 Proiecte FS'!Print_Titles</vt:lpstr>
      <vt:lpstr>'15B Colective reviste BDI'!Print_Titles</vt:lpstr>
      <vt:lpstr>'16A Recenzor reviste ISI'!Print_Titles</vt:lpstr>
      <vt:lpstr>'16B Recenzor reviste BDI'!Print_Titles</vt:lpstr>
      <vt:lpstr>'17A Comitete conferinte ISI'!Print_Titles</vt:lpstr>
      <vt:lpstr>'17B Comitete conferinte BDI'!Print_Titles</vt:lpstr>
      <vt:lpstr>'18A Recenzor conferinte ISI'!Print_Titles</vt:lpstr>
      <vt:lpstr>'18B Recenzor conferinte BDI'!Print_Titles</vt:lpstr>
      <vt:lpstr>'2 Lucrari ISI Proc'!Print_Titles</vt:lpstr>
      <vt:lpstr>'22B Poz cond organiz'!Print_Titles</vt:lpstr>
      <vt:lpstr>'23 Citari'!Print_Titles</vt:lpstr>
      <vt:lpstr>'27A Doctoranzi in stagiu'!Print_Titles</vt:lpstr>
      <vt:lpstr>'29B Premii nationale'!Print_Titles</vt:lpstr>
      <vt:lpstr>'3 Articole reviste BDI'!Print_Titles</vt:lpstr>
      <vt:lpstr>'4 Lucrari volume BDI'!Print_Titles</vt:lpstr>
      <vt:lpstr>'5 Articole reviste internationa'!Print_Titles</vt:lpstr>
      <vt:lpstr>'6 Conferinte internationale rec'!Print_Titles</vt:lpstr>
      <vt:lpstr>'Punctaj total'!Print_Titles</vt:lpstr>
    </vt:vector>
  </TitlesOfParts>
  <Company>upt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Grafica1</dc:creator>
  <cp:lastModifiedBy>user</cp:lastModifiedBy>
  <cp:lastPrinted>2011-05-16T09:41:14Z</cp:lastPrinted>
  <dcterms:created xsi:type="dcterms:W3CDTF">2008-01-07T10:45:06Z</dcterms:created>
  <dcterms:modified xsi:type="dcterms:W3CDTF">2011-05-16T09:41:45Z</dcterms:modified>
</cp:coreProperties>
</file>